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120" yWindow="135" windowWidth="15570" windowHeight="9675"/>
  </bookViews>
  <sheets>
    <sheet name="1.3.1-20" sheetId="10" r:id="rId1"/>
  </sheets>
  <definedNames>
    <definedName name="_xlnm.Print_Area" localSheetId="0">'1.3.1-20'!$A$1:$J$20</definedName>
  </definedNames>
  <calcPr calcId="152511"/>
</workbook>
</file>

<file path=xl/calcChain.xml><?xml version="1.0" encoding="utf-8"?>
<calcChain xmlns="http://schemas.openxmlformats.org/spreadsheetml/2006/main">
  <c r="G9" i="10" l="1"/>
  <c r="G10" i="10"/>
  <c r="G11" i="10"/>
  <c r="G12" i="10"/>
  <c r="G13" i="10"/>
  <c r="G14" i="10"/>
  <c r="G15" i="10"/>
  <c r="G16" i="10"/>
  <c r="G8" i="10"/>
  <c r="D9" i="10"/>
  <c r="D10" i="10"/>
  <c r="D11" i="10"/>
  <c r="D12" i="10"/>
  <c r="D13" i="10"/>
  <c r="D14" i="10"/>
  <c r="D15" i="10"/>
  <c r="D16" i="10"/>
  <c r="D8" i="10"/>
  <c r="I9" i="10"/>
  <c r="J9" i="10" s="1"/>
  <c r="I10" i="10"/>
  <c r="J10" i="10" s="1"/>
  <c r="I11" i="10"/>
  <c r="J11" i="10" s="1"/>
  <c r="I12" i="10"/>
  <c r="J12" i="10" s="1"/>
  <c r="I13" i="10"/>
  <c r="J13" i="10" s="1"/>
  <c r="I14" i="10"/>
  <c r="J14" i="10" s="1"/>
  <c r="I15" i="10"/>
  <c r="J15" i="10" s="1"/>
  <c r="I16" i="10"/>
  <c r="J16" i="10" s="1"/>
  <c r="I8" i="10"/>
  <c r="J8" i="10" s="1"/>
  <c r="F17" i="10"/>
  <c r="C17" i="10"/>
  <c r="B17" i="10"/>
  <c r="D17" i="10" l="1"/>
  <c r="I17" i="10"/>
  <c r="J17" i="10" s="1"/>
  <c r="E17" i="10"/>
  <c r="G17" i="10" s="1"/>
</calcChain>
</file>

<file path=xl/sharedStrings.xml><?xml version="1.0" encoding="utf-8"?>
<sst xmlns="http://schemas.openxmlformats.org/spreadsheetml/2006/main" count="22" uniqueCount="20">
  <si>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</si>
  <si>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</si>
  <si>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</si>
  <si>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</si>
  <si>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</si>
  <si>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</si>
  <si>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</si>
  <si>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</si>
  <si>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</si>
  <si>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</si>
  <si>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Ayudas agroambientales</t>
  </si>
  <si>
    <t>Indemnización compensatoria</t>
  </si>
  <si>
    <t>Total CyL</t>
  </si>
  <si>
    <t>Fuente:  Consejería de Agricultura y Ganadería de la Junta de Castilla y León.</t>
  </si>
  <si>
    <t>% var.</t>
  </si>
  <si>
    <t>CES. Informe de Situación Económica y Social de Castilla y León en 2016</t>
  </si>
  <si>
    <t>Los datos se refieren al año civil correspondiente</t>
  </si>
  <si>
    <r>
      <t xml:space="preserve">Ayudas agroambientales e Indemnización compensatoria, 2016 </t>
    </r>
    <r>
      <rPr>
        <b/>
        <vertAlign val="superscript"/>
        <sz val="10"/>
        <color theme="1"/>
        <rFont val="Myriad Pro"/>
        <family val="2"/>
      </rPr>
      <t>(1)</t>
    </r>
  </si>
  <si>
    <r>
      <t xml:space="preserve">Nota: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>Se ha incluido en los importes tanto la financiación del FEADER, como la correspondiente al Ministerio y a la Comunidad</t>
    </r>
  </si>
  <si>
    <t>Cuadro 1.3.1-20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</si>
</sst>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0"/>
      <color theme="1"/>
      <name val="Myriad Pro"/>
      <family val="2"/>
    </font>
    <font>
      <sz val="11"/>
      <name val="Myriad Pro"/>
      <family val="2"/>
    </font>
    <font>
      <vertAlign val="superscript"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17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2" borderId="0" xfId="1" applyFont="1" applyBorder="1" applyAlignment="1">
      <alignment horizontal="center" vertical="center" wrapText="1"/>
    </xf>
    <xf numFmtId="0" fontId="4" fillId="2" borderId="0" xfId="1" applyFont="1" applyBorder="1" applyAlignment="1">
      <alignment horizontal="right" vertical="center" wrapText="1" indent="2"/>
    </xf>
    <xf numFmtId="0" fontId="4" fillId="0" borderId="0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 indent="2"/>
    </xf>
    <xf numFmtId="164" fontId="7" fillId="0" borderId="0" xfId="0" applyNumberFormat="1" applyFont="1" applyBorder="1" applyAlignment="1">
      <alignment horizontal="right" vertical="center" indent="2"/>
    </xf>
    <xf numFmtId="0" fontId="4" fillId="4" borderId="0" xfId="3" applyFont="1" applyBorder="1" applyAlignment="1">
      <alignment horizontal="left" vertical="center" indent="1"/>
    </xf>
    <xf numFmtId="4" fontId="4" fillId="4" borderId="0" xfId="3" applyNumberFormat="1" applyFont="1" applyBorder="1" applyAlignment="1">
      <alignment horizontal="right" vertical="center"/>
    </xf>
    <xf numFmtId="164" fontId="4" fillId="4" borderId="0" xfId="3" applyNumberFormat="1" applyFont="1" applyBorder="1" applyAlignment="1">
      <alignment horizontal="right" vertical="center" indent="2"/>
    </xf>
    <xf numFmtId="164" fontId="7" fillId="4" borderId="0" xfId="3" applyNumberFormat="1" applyFont="1" applyBorder="1" applyAlignment="1">
      <alignment horizontal="right" vertical="center" indent="2"/>
    </xf>
    <xf numFmtId="0" fontId="4" fillId="0" borderId="0" xfId="0" applyFont="1" applyAlignment="1">
      <alignment horizontal="left" wrapText="1"/>
    </xf>
    <xf numFmtId="0" fontId="3" fillId="3" borderId="0" xfId="2" applyFont="1" applyBorder="1" applyAlignment="1">
      <alignment horizontal="center" vertical="center" wrapTex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5" formatCode="#.##000"/>
      <alignment horizontal="righ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3123" displayName="Tabla3123" ref="A8:J17" headerRowCount="0" totalsRowShown="0" headerRowDxfId="22" dataDxfId="20" headerRowBorderDxfId="21">
  <tableColumns count="10">
    <tableColumn id="1" name="Columna1" headerRowDxfId="19" dataDxfId="18"/>
    <tableColumn id="2" name="Columna2" headerRowDxfId="17" dataDxfId="16"/>
    <tableColumn id="3" name="Columna3" headerRowDxfId="15" dataDxfId="14"/>
    <tableColumn id="4" name="Columna4" headerRowDxfId="13" dataDxfId="12">
      <calculatedColumnFormula>(Tabla3123[[#This Row],[Columna3]]/Tabla3123[[#This Row],[Columna2]]*100)-100</calculatedColumnFormula>
    </tableColumn>
    <tableColumn id="6" name="Columna6" headerRowDxfId="11" dataDxfId="10"/>
    <tableColumn id="5" name="Columna5" headerRowDxfId="9" dataDxfId="8"/>
    <tableColumn id="7" name="Columna7" headerRowDxfId="7" dataDxfId="6">
      <calculatedColumnFormula>(Tabla3123[[#This Row],[Columna5]]/Tabla3123[[#This Row],[Columna6]]*100)-100</calculatedColumnFormula>
    </tableColumn>
    <tableColumn id="10" name="Columna10" headerRowDxfId="5" dataDxfId="4"/>
    <tableColumn id="8" name="Columna8" headerRowDxfId="3" dataDxfId="2">
      <calculatedColumnFormula>Tabla3123[[#This Row],[Columna3]]+Tabla3123[[#This Row],[Columna5]]</calculatedColumnFormula>
    </tableColumn>
    <tableColumn id="9" name="Columna9" headerRowDxfId="1" dataDxfId="0">
      <calculatedColumnFormula>(Tabla3123[[#This Row],[Columna8]]/Tabla3123[[#This Row],[Columna10]]*100)-100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P26" sqref="P26"/>
    </sheetView>
  </sheetViews>
  <sheetFormatPr baseColWidth="10" defaultRowHeight="15" x14ac:dyDescent="0.25"/>
  <cols>
    <col min="1" max="1" width="14" customWidth="1"/>
    <col min="2" max="2" width="13.85546875" style="1" customWidth="1"/>
    <col min="3" max="3" width="13.85546875" customWidth="1"/>
    <col min="4" max="4" width="10.140625" style="1" customWidth="1"/>
    <col min="5" max="5" width="13.85546875" customWidth="1"/>
    <col min="6" max="6" width="13.85546875" style="1" customWidth="1"/>
    <col min="7" max="7" width="10.140625" style="1" customWidth="1"/>
    <col min="8" max="8" width="13.85546875" style="1" customWidth="1"/>
    <col min="9" max="9" width="15" style="1" customWidth="1"/>
    <col min="10" max="10" width="10.140625" customWidth="1"/>
    <col min="11" max="12" width="15.28515625" customWidth="1"/>
    <col min="13" max="13" width="9.7109375" customWidth="1"/>
    <col min="16" max="16" width="11.42578125" customWidth="1"/>
  </cols>
  <sheetData>
    <row r="1" spans="1:11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 t="s">
        <v>19</v>
      </c>
      <c r="B3" s="4"/>
      <c r="C3" s="4"/>
      <c r="D3" s="4"/>
      <c r="E3" s="4"/>
      <c r="F3" s="4"/>
      <c r="G3" s="4"/>
      <c r="H3" s="4"/>
      <c r="I3" s="4"/>
      <c r="J3" s="4"/>
      <c r="K3" s="3"/>
    </row>
    <row r="4" spans="1:11" ht="17.25" customHeight="1" x14ac:dyDescent="0.2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16" t="s">
        <v>10</v>
      </c>
      <c r="C6" s="16"/>
      <c r="D6" s="16"/>
      <c r="E6" s="16" t="s">
        <v>11</v>
      </c>
      <c r="F6" s="16"/>
      <c r="G6" s="16"/>
      <c r="H6" s="16" t="s">
        <v>0</v>
      </c>
      <c r="I6" s="16"/>
      <c r="J6" s="16"/>
      <c r="K6" s="3"/>
    </row>
    <row r="7" spans="1:11" x14ac:dyDescent="0.25">
      <c r="A7" s="3"/>
      <c r="B7" s="5">
        <v>2015</v>
      </c>
      <c r="C7" s="5">
        <v>2016</v>
      </c>
      <c r="D7" s="6" t="s">
        <v>14</v>
      </c>
      <c r="E7" s="5">
        <v>2015</v>
      </c>
      <c r="F7" s="5">
        <v>2016</v>
      </c>
      <c r="G7" s="6" t="s">
        <v>14</v>
      </c>
      <c r="H7" s="5">
        <v>2015</v>
      </c>
      <c r="I7" s="5">
        <v>2016</v>
      </c>
      <c r="J7" s="6" t="s">
        <v>14</v>
      </c>
      <c r="K7" s="3"/>
    </row>
    <row r="8" spans="1:11" x14ac:dyDescent="0.25">
      <c r="A8" s="7" t="s">
        <v>1</v>
      </c>
      <c r="B8" s="8">
        <v>1877471.6500000001</v>
      </c>
      <c r="C8" s="8">
        <v>3219130.22</v>
      </c>
      <c r="D8" s="9">
        <f>(Tabla3123[[#This Row],[Columna3]]/Tabla3123[[#This Row],[Columna2]]*100)-100</f>
        <v>71.460922991833201</v>
      </c>
      <c r="E8" s="8">
        <v>3690612.9</v>
      </c>
      <c r="F8" s="8">
        <v>3749105.71</v>
      </c>
      <c r="G8" s="9">
        <f>(Tabla3123[[#This Row],[Columna5]]/Tabla3123[[#This Row],[Columna6]]*100)-100</f>
        <v>1.5849077533978146</v>
      </c>
      <c r="H8" s="8">
        <v>5568084.5499999998</v>
      </c>
      <c r="I8" s="8">
        <f>Tabla3123[[#This Row],[Columna3]]+Tabla3123[[#This Row],[Columna5]]</f>
        <v>6968235.9299999997</v>
      </c>
      <c r="J8" s="10">
        <f>(Tabla3123[[#This Row],[Columna8]]/Tabla3123[[#This Row],[Columna10]]*100)-100</f>
        <v>25.146015069042022</v>
      </c>
      <c r="K8" s="3"/>
    </row>
    <row r="9" spans="1:11" x14ac:dyDescent="0.25">
      <c r="A9" s="7" t="s">
        <v>2</v>
      </c>
      <c r="B9" s="8">
        <v>2997570.32</v>
      </c>
      <c r="C9" s="8">
        <v>8183856.6299999999</v>
      </c>
      <c r="D9" s="9">
        <f>(Tabla3123[[#This Row],[Columna3]]/Tabla3123[[#This Row],[Columna2]]*100)-100</f>
        <v>173.01633510969646</v>
      </c>
      <c r="E9" s="8">
        <v>6069001.75</v>
      </c>
      <c r="F9" s="8">
        <v>6096683.0800000001</v>
      </c>
      <c r="G9" s="9">
        <f>(Tabla3123[[#This Row],[Columna5]]/Tabla3123[[#This Row],[Columna6]]*100)-100</f>
        <v>0.45611010080858705</v>
      </c>
      <c r="H9" s="8">
        <v>9066572.0700000003</v>
      </c>
      <c r="I9" s="8">
        <f>Tabla3123[[#This Row],[Columna3]]+Tabla3123[[#This Row],[Columna5]]</f>
        <v>14280539.710000001</v>
      </c>
      <c r="J9" s="10">
        <f>(Tabla3123[[#This Row],[Columna8]]/Tabla3123[[#This Row],[Columna10]]*100)-100</f>
        <v>57.507596032377876</v>
      </c>
      <c r="K9" s="3"/>
    </row>
    <row r="10" spans="1:11" x14ac:dyDescent="0.25">
      <c r="A10" s="7" t="s">
        <v>3</v>
      </c>
      <c r="B10" s="8">
        <v>1991664.2999999998</v>
      </c>
      <c r="C10" s="8">
        <v>5383541.25</v>
      </c>
      <c r="D10" s="9">
        <f>(Tabla3123[[#This Row],[Columna3]]/Tabla3123[[#This Row],[Columna2]]*100)-100</f>
        <v>170.30364755747246</v>
      </c>
      <c r="E10" s="8">
        <v>4241716.7300000004</v>
      </c>
      <c r="F10" s="8">
        <v>4351056.79</v>
      </c>
      <c r="G10" s="9">
        <f>(Tabla3123[[#This Row],[Columna5]]/Tabla3123[[#This Row],[Columna6]]*100)-100</f>
        <v>2.5777313045607144</v>
      </c>
      <c r="H10" s="8">
        <v>6233381.0300000003</v>
      </c>
      <c r="I10" s="8">
        <f>Tabla3123[[#This Row],[Columna3]]+Tabla3123[[#This Row],[Columna5]]</f>
        <v>9734598.0399999991</v>
      </c>
      <c r="J10" s="10">
        <f>(Tabla3123[[#This Row],[Columna8]]/Tabla3123[[#This Row],[Columna10]]*100)-100</f>
        <v>56.168827048264035</v>
      </c>
      <c r="K10" s="3"/>
    </row>
    <row r="11" spans="1:11" x14ac:dyDescent="0.25">
      <c r="A11" s="7" t="s">
        <v>4</v>
      </c>
      <c r="B11" s="8">
        <v>3599678.6499999994</v>
      </c>
      <c r="C11" s="8">
        <v>8853570.4100000001</v>
      </c>
      <c r="D11" s="9">
        <f>(Tabla3123[[#This Row],[Columna3]]/Tabla3123[[#This Row],[Columna2]]*100)-100</f>
        <v>145.95446624103522</v>
      </c>
      <c r="E11" s="8">
        <v>4608373.03</v>
      </c>
      <c r="F11" s="8">
        <v>4653299.7</v>
      </c>
      <c r="G11" s="9">
        <f>(Tabla3123[[#This Row],[Columna5]]/Tabla3123[[#This Row],[Columna6]]*100)-100</f>
        <v>0.97489221700439543</v>
      </c>
      <c r="H11" s="8">
        <v>8208051.6799999997</v>
      </c>
      <c r="I11" s="8">
        <f>Tabla3123[[#This Row],[Columna3]]+Tabla3123[[#This Row],[Columna5]]</f>
        <v>13506870.109999999</v>
      </c>
      <c r="J11" s="10">
        <f>(Tabla3123[[#This Row],[Columna8]]/Tabla3123[[#This Row],[Columna10]]*100)-100</f>
        <v>64.556348285565377</v>
      </c>
      <c r="K11" s="3"/>
    </row>
    <row r="12" spans="1:11" x14ac:dyDescent="0.25">
      <c r="A12" s="7" t="s">
        <v>5</v>
      </c>
      <c r="B12" s="8">
        <v>2304949.7300000004</v>
      </c>
      <c r="C12" s="8">
        <v>4135954.06</v>
      </c>
      <c r="D12" s="9">
        <f>(Tabla3123[[#This Row],[Columna3]]/Tabla3123[[#This Row],[Columna2]]*100)-100</f>
        <v>79.437928999865846</v>
      </c>
      <c r="E12" s="8">
        <v>5585436.3300000001</v>
      </c>
      <c r="F12" s="8">
        <v>5683269.4800000004</v>
      </c>
      <c r="G12" s="9">
        <f>(Tabla3123[[#This Row],[Columna5]]/Tabla3123[[#This Row],[Columna6]]*100)-100</f>
        <v>1.7515757806516774</v>
      </c>
      <c r="H12" s="8">
        <v>7890386.0599999996</v>
      </c>
      <c r="I12" s="8">
        <f>Tabla3123[[#This Row],[Columna3]]+Tabla3123[[#This Row],[Columna5]]</f>
        <v>9819223.540000001</v>
      </c>
      <c r="J12" s="10">
        <f>(Tabla3123[[#This Row],[Columna8]]/Tabla3123[[#This Row],[Columna10]]*100)-100</f>
        <v>24.445413257763988</v>
      </c>
      <c r="K12" s="3"/>
    </row>
    <row r="13" spans="1:11" x14ac:dyDescent="0.25">
      <c r="A13" s="7" t="s">
        <v>6</v>
      </c>
      <c r="B13" s="8">
        <v>1286118.17</v>
      </c>
      <c r="C13" s="8">
        <v>2874506.47</v>
      </c>
      <c r="D13" s="9">
        <f>(Tabla3123[[#This Row],[Columna3]]/Tabla3123[[#This Row],[Columna2]]*100)-100</f>
        <v>123.50251610238897</v>
      </c>
      <c r="E13" s="8">
        <v>2761324.3899999997</v>
      </c>
      <c r="F13" s="8">
        <v>2814785.42</v>
      </c>
      <c r="G13" s="9">
        <f>(Tabla3123[[#This Row],[Columna5]]/Tabla3123[[#This Row],[Columna6]]*100)-100</f>
        <v>1.9360648170713546</v>
      </c>
      <c r="H13" s="8">
        <v>4047442.56</v>
      </c>
      <c r="I13" s="8">
        <f>Tabla3123[[#This Row],[Columna3]]+Tabla3123[[#This Row],[Columna5]]</f>
        <v>5689291.8900000006</v>
      </c>
      <c r="J13" s="10">
        <f>(Tabla3123[[#This Row],[Columna8]]/Tabla3123[[#This Row],[Columna10]]*100)-100</f>
        <v>40.565105141356241</v>
      </c>
      <c r="K13" s="3"/>
    </row>
    <row r="14" spans="1:11" x14ac:dyDescent="0.25">
      <c r="A14" s="7" t="s">
        <v>7</v>
      </c>
      <c r="B14" s="8">
        <v>2593703.1200000006</v>
      </c>
      <c r="C14" s="8">
        <v>6406686.2800000003</v>
      </c>
      <c r="D14" s="9">
        <f>(Tabla3123[[#This Row],[Columna3]]/Tabla3123[[#This Row],[Columna2]]*100)-100</f>
        <v>147.0092367394769</v>
      </c>
      <c r="E14" s="8">
        <v>2659924.7199999997</v>
      </c>
      <c r="F14" s="8">
        <v>2645680.08</v>
      </c>
      <c r="G14" s="9">
        <f>(Tabla3123[[#This Row],[Columna5]]/Tabla3123[[#This Row],[Columna6]]*100)-100</f>
        <v>-0.53552793779816454</v>
      </c>
      <c r="H14" s="8">
        <v>5253627.84</v>
      </c>
      <c r="I14" s="8">
        <f>Tabla3123[[#This Row],[Columna3]]+Tabla3123[[#This Row],[Columna5]]</f>
        <v>9052366.3599999994</v>
      </c>
      <c r="J14" s="10">
        <f>(Tabla3123[[#This Row],[Columna8]]/Tabla3123[[#This Row],[Columna10]]*100)-100</f>
        <v>72.306958842368232</v>
      </c>
      <c r="K14" s="3"/>
    </row>
    <row r="15" spans="1:11" x14ac:dyDescent="0.25">
      <c r="A15" s="7" t="s">
        <v>8</v>
      </c>
      <c r="B15" s="8">
        <v>3593967.64</v>
      </c>
      <c r="C15" s="8">
        <v>9428736.8200000003</v>
      </c>
      <c r="D15" s="9">
        <f>(Tabla3123[[#This Row],[Columna3]]/Tabla3123[[#This Row],[Columna2]]*100)-100</f>
        <v>162.34896260779908</v>
      </c>
      <c r="E15" s="8">
        <v>3805268.87</v>
      </c>
      <c r="F15" s="8">
        <v>3826181.96</v>
      </c>
      <c r="G15" s="9">
        <f>(Tabla3123[[#This Row],[Columna5]]/Tabla3123[[#This Row],[Columna6]]*100)-100</f>
        <v>0.54958245302650255</v>
      </c>
      <c r="H15" s="8">
        <v>7399236.5099999998</v>
      </c>
      <c r="I15" s="8">
        <f>Tabla3123[[#This Row],[Columna3]]+Tabla3123[[#This Row],[Columna5]]</f>
        <v>13254918.780000001</v>
      </c>
      <c r="J15" s="10">
        <f>(Tabla3123[[#This Row],[Columna8]]/Tabla3123[[#This Row],[Columna10]]*100)-100</f>
        <v>79.139006600020167</v>
      </c>
      <c r="K15" s="3"/>
    </row>
    <row r="16" spans="1:11" x14ac:dyDescent="0.25">
      <c r="A16" s="7" t="s">
        <v>9</v>
      </c>
      <c r="B16" s="8">
        <v>5874048.4799999986</v>
      </c>
      <c r="C16" s="8">
        <v>6898980.5499999998</v>
      </c>
      <c r="D16" s="9">
        <f>(Tabla3123[[#This Row],[Columna3]]/Tabla3123[[#This Row],[Columna2]]*100)-100</f>
        <v>17.448478225702374</v>
      </c>
      <c r="E16" s="8">
        <v>5071782.33</v>
      </c>
      <c r="F16" s="8">
        <v>5137564.3600000003</v>
      </c>
      <c r="G16" s="9">
        <f>(Tabla3123[[#This Row],[Columna5]]/Tabla3123[[#This Row],[Columna6]]*100)-100</f>
        <v>1.2970199768017352</v>
      </c>
      <c r="H16" s="8">
        <v>10945830.810000001</v>
      </c>
      <c r="I16" s="8">
        <f>Tabla3123[[#This Row],[Columna3]]+Tabla3123[[#This Row],[Columna5]]</f>
        <v>12036544.91</v>
      </c>
      <c r="J16" s="10">
        <f>(Tabla3123[[#This Row],[Columna8]]/Tabla3123[[#This Row],[Columna10]]*100)-100</f>
        <v>9.9646533820304768</v>
      </c>
      <c r="K16" s="3"/>
    </row>
    <row r="17" spans="1:11" x14ac:dyDescent="0.25">
      <c r="A17" s="11" t="s">
        <v>12</v>
      </c>
      <c r="B17" s="12">
        <f>SUBTOTAL(109,B8:B16)</f>
        <v>26119172.059999995</v>
      </c>
      <c r="C17" s="12">
        <f>SUM(C8:C16)</f>
        <v>55384962.689999998</v>
      </c>
      <c r="D17" s="13">
        <f>(Tabla3123[[#This Row],[Columna3]]/Tabla3123[[#This Row],[Columna2]]*100)-100</f>
        <v>112.04716046424332</v>
      </c>
      <c r="E17" s="12">
        <f>SUBTOTAL(109,E8:E16)</f>
        <v>38493441.050000004</v>
      </c>
      <c r="F17" s="12">
        <f>SUM(F8:F16)</f>
        <v>38957626.579999998</v>
      </c>
      <c r="G17" s="13">
        <f>(Tabla3123[[#This Row],[Columna5]]/Tabla3123[[#This Row],[Columna6]]*100)-100</f>
        <v>1.205882138198703</v>
      </c>
      <c r="H17" s="12">
        <v>64612613.109999999</v>
      </c>
      <c r="I17" s="12">
        <f>Tabla3123[[#This Row],[Columna3]]+Tabla3123[[#This Row],[Columna5]]</f>
        <v>94342589.269999996</v>
      </c>
      <c r="J17" s="14">
        <f>(Tabla3123[[#This Row],[Columna8]]/Tabla3123[[#This Row],[Columna10]]*100)-100</f>
        <v>46.012650980987388</v>
      </c>
      <c r="K17" s="3"/>
    </row>
    <row r="18" spans="1:11" ht="20.25" customHeight="1" x14ac:dyDescent="0.25">
      <c r="A18" s="15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3"/>
    </row>
    <row r="19" spans="1:11" x14ac:dyDescent="0.25">
      <c r="A19" s="3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 t="s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4">
    <mergeCell ref="A18:J18"/>
    <mergeCell ref="B6:D6"/>
    <mergeCell ref="E6:G6"/>
    <mergeCell ref="H6:J6"/>
  </mergeCells>
  <pageMargins left="0.70866141732283472" right="0.1968503937007874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1.3.1-20</vt:lpstr>
      <vt:lpstr>'1.3.1-20'!Área_de_impresión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2017-03-24T12:42:24Z</cp:lastPrinted>
  <dcterms:created xsi:type="dcterms:W3CDTF">2014-06-27T11:56:58Z</dcterms:created>
  <dcterms:modified xsi:type="dcterms:W3CDTF">2017-06-07T12:30:01Z</dcterms:modified>
</cp:coreProperties>
</file>