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8\1.8.2\"/>
    </mc:Choice>
  </mc:AlternateContent>
  <xr:revisionPtr revIDLastSave="0" documentId="13_ncr:1_{27F89796-D917-4F96-8F4E-B91956F915FF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8.2-13 " sheetId="16" r:id="rId1"/>
  </sheets>
  <definedNames>
    <definedName name="_xlnm.Print_Area" localSheetId="0">'1.8.2-13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4" i="16" l="1"/>
  <c r="J33" i="16"/>
  <c r="J32" i="16"/>
  <c r="J31" i="16"/>
  <c r="J30" i="16"/>
  <c r="J29" i="16"/>
  <c r="J28" i="16"/>
  <c r="J27" i="16"/>
  <c r="J26" i="16"/>
  <c r="J25" i="16"/>
  <c r="G34" i="16"/>
  <c r="G33" i="16"/>
  <c r="G32" i="16"/>
  <c r="G31" i="16"/>
  <c r="G30" i="16"/>
  <c r="G29" i="16"/>
  <c r="G28" i="16"/>
  <c r="G27" i="16"/>
  <c r="G26" i="16"/>
  <c r="G25" i="16"/>
  <c r="D34" i="16"/>
  <c r="D33" i="16"/>
  <c r="D32" i="16"/>
  <c r="D31" i="16"/>
  <c r="D30" i="16"/>
  <c r="D29" i="16"/>
  <c r="D28" i="16"/>
  <c r="D27" i="16"/>
  <c r="D26" i="16"/>
  <c r="D25" i="16"/>
  <c r="M18" i="16"/>
  <c r="M17" i="16"/>
  <c r="M16" i="16"/>
  <c r="M15" i="16"/>
  <c r="M14" i="16"/>
  <c r="M13" i="16"/>
  <c r="M12" i="16"/>
  <c r="M11" i="16"/>
  <c r="M10" i="16"/>
  <c r="M9" i="16"/>
  <c r="J10" i="16"/>
  <c r="J11" i="16"/>
  <c r="J12" i="16"/>
  <c r="J13" i="16"/>
  <c r="J14" i="16"/>
  <c r="J15" i="16"/>
  <c r="J16" i="16"/>
  <c r="J17" i="16"/>
  <c r="J18" i="16"/>
  <c r="J9" i="16"/>
  <c r="G9" i="16"/>
  <c r="G10" i="16"/>
  <c r="G11" i="16"/>
  <c r="G12" i="16"/>
  <c r="G13" i="16"/>
  <c r="G14" i="16"/>
  <c r="G15" i="16"/>
  <c r="G16" i="16"/>
  <c r="G17" i="16"/>
  <c r="G18" i="16"/>
  <c r="D9" i="16"/>
  <c r="D10" i="16"/>
  <c r="D11" i="16"/>
  <c r="D12" i="16"/>
  <c r="D13" i="16"/>
  <c r="D14" i="16"/>
  <c r="D15" i="16"/>
  <c r="D16" i="16"/>
  <c r="D17" i="16"/>
  <c r="D18" i="16"/>
  <c r="I35" i="16"/>
  <c r="F35" i="16"/>
  <c r="C35" i="16"/>
  <c r="L19" i="16"/>
  <c r="I19" i="16"/>
  <c r="F19" i="16"/>
  <c r="C19" i="16"/>
  <c r="I29" i="16"/>
  <c r="F29" i="16"/>
  <c r="C29" i="16"/>
  <c r="L13" i="16"/>
  <c r="I13" i="16"/>
  <c r="F13" i="16"/>
  <c r="C13" i="16"/>
</calcChain>
</file>

<file path=xl/sharedStrings.xml><?xml version="1.0" encoding="utf-8"?>
<sst xmlns="http://schemas.openxmlformats.org/spreadsheetml/2006/main" count="280" uniqueCount="26">
  <si>
    <t>Total Ayuntamientos</t>
  </si>
  <si>
    <t>Deuda Pública</t>
  </si>
  <si>
    <t>Servicios públicos básicos</t>
  </si>
  <si>
    <t>Actuaciones de protección y promoción social</t>
  </si>
  <si>
    <t>Avila</t>
  </si>
  <si>
    <t>Burgos</t>
  </si>
  <si>
    <t>Palencia</t>
  </si>
  <si>
    <t>Salamanca</t>
  </si>
  <si>
    <t>Segovia</t>
  </si>
  <si>
    <t>Soria</t>
  </si>
  <si>
    <t>Valladolid</t>
  </si>
  <si>
    <t>Zamora</t>
  </si>
  <si>
    <t>Total Gastos</t>
  </si>
  <si>
    <t xml:space="preserve">% var. </t>
  </si>
  <si>
    <t>Cuadro 1.8.2-13</t>
  </si>
  <si>
    <t>León</t>
  </si>
  <si>
    <t>CES. Informe de Situación Económica y Social de Castilla y León en 2018</t>
  </si>
  <si>
    <t>Presupuestos Consolidados de los ayuntamientos de Castilla y León, 2017-2018.  Gastos. Clasificación funcional (millones de euros)</t>
  </si>
  <si>
    <t>17-18</t>
  </si>
  <si>
    <t>Fuente:  Ministerio de Hacienda.</t>
  </si>
  <si>
    <t xml:space="preserve"> </t>
  </si>
  <si>
    <t>% s/gasto total</t>
  </si>
  <si>
    <t xml:space="preserve">Actuaciones </t>
  </si>
  <si>
    <t>de carácter económico</t>
  </si>
  <si>
    <t>de carácter general</t>
  </si>
  <si>
    <t>Producción de bienes públicos de carácter preferente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</si>
</sst>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b/>
      <sz val="11"/>
      <color theme="1"/>
      <name val="Myriad Pro"/>
      <family val="2"/>
    </font>
    <font>
      <sz val="11"/>
      <name val="Myriad Pro"/>
      <family val="2"/>
    </font>
    <font>
      <i/>
      <sz val="11"/>
      <color theme="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1" fillId="0" borderId="0" xfId="0" applyFont="1"/>
    <xf numFmtId="0" fontId="4" fillId="2" borderId="0" xfId="1" applyFont="1"/>
    <xf numFmtId="0" fontId="5" fillId="3" borderId="0" xfId="2" applyFont="1"/>
    <xf numFmtId="0" fontId="5" fillId="0" borderId="0" xfId="0" applyFont="1" applyAlignment="1">
      <alignment horizontal="justify"/>
    </xf>
    <xf numFmtId="0" fontId="3" fillId="3" borderId="0" xfId="2" applyFont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3" fillId="4" borderId="0" xfId="3" applyFont="1" applyAlignment="1">
      <alignment vertical="center"/>
    </xf>
    <xf numFmtId="49" fontId="3" fillId="0" borderId="0" xfId="0" applyNumberFormat="1" applyFont="1"/>
    <xf numFmtId="0" fontId="7" fillId="0" borderId="0" xfId="0" applyFont="1" applyAlignment="1">
      <alignment horizontal="justify"/>
    </xf>
    <xf numFmtId="0" fontId="3" fillId="6" borderId="0" xfId="0" applyFont="1" applyFill="1" applyAlignment="1">
      <alignment vertical="center"/>
    </xf>
    <xf numFmtId="4" fontId="3" fillId="5" borderId="0" xfId="0" applyNumberFormat="1" applyFont="1" applyFill="1" applyAlignment="1">
      <alignment horizontal="right" vertical="center" indent="1"/>
    </xf>
    <xf numFmtId="4" fontId="3" fillId="6" borderId="0" xfId="0" applyNumberFormat="1" applyFont="1" applyFill="1" applyAlignment="1">
      <alignment horizontal="right" vertical="center" indent="1"/>
    </xf>
    <xf numFmtId="164" fontId="3" fillId="4" borderId="0" xfId="3" applyNumberFormat="1" applyFont="1" applyAlignment="1">
      <alignment horizontal="right" vertical="center" indent="1"/>
    </xf>
    <xf numFmtId="4" fontId="6" fillId="6" borderId="0" xfId="0" applyNumberFormat="1" applyFont="1" applyFill="1" applyAlignment="1">
      <alignment horizontal="right" vertical="center" indent="1"/>
    </xf>
    <xf numFmtId="164" fontId="3" fillId="5" borderId="0" xfId="0" applyNumberFormat="1" applyFont="1" applyFill="1" applyAlignment="1">
      <alignment horizontal="right" vertical="center" indent="2"/>
    </xf>
    <xf numFmtId="164" fontId="3" fillId="6" borderId="0" xfId="0" applyNumberFormat="1" applyFont="1" applyFill="1" applyAlignment="1">
      <alignment horizontal="right" vertical="center" indent="2"/>
    </xf>
    <xf numFmtId="164" fontId="3" fillId="4" borderId="0" xfId="3" applyNumberFormat="1" applyFont="1" applyAlignment="1">
      <alignment horizontal="right" vertical="center" indent="2"/>
    </xf>
    <xf numFmtId="0" fontId="3" fillId="3" borderId="0" xfId="2" applyFont="1" applyAlignment="1">
      <alignment horizontal="center" vertical="center" wrapText="1"/>
    </xf>
    <xf numFmtId="0" fontId="4" fillId="2" borderId="1" xfId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vertical="center" wrapText="1"/>
    </xf>
    <xf numFmtId="0" fontId="3" fillId="3" borderId="2" xfId="2" applyFont="1" applyBorder="1" applyAlignment="1">
      <alignment horizontal="center" vertical="center" wrapText="1"/>
    </xf>
    <xf numFmtId="0" fontId="3" fillId="3" borderId="0" xfId="2" applyFont="1" applyAlignment="1">
      <alignment horizontal="center" vertical="center" wrapText="1"/>
    </xf>
    <xf numFmtId="0" fontId="3" fillId="3" borderId="2" xfId="2" applyFont="1" applyBorder="1" applyAlignment="1">
      <alignment horizontal="center" vertical="center"/>
    </xf>
    <xf numFmtId="0" fontId="3" fillId="3" borderId="0" xfId="2" applyFont="1" applyAlignment="1">
      <alignment horizontal="center" vertical="center"/>
    </xf>
    <xf numFmtId="0" fontId="4" fillId="2" borderId="0" xfId="1" applyFont="1" applyAlignment="1">
      <alignment horizontal="center" vertical="center"/>
    </xf>
    <xf numFmtId="0" fontId="4" fillId="2" borderId="0" xfId="1" applyFont="1" applyAlignment="1">
      <alignment horizontal="center" vertical="center" wrapText="1"/>
    </xf>
    <xf numFmtId="0" fontId="3" fillId="3" borderId="0" xfId="2" applyFont="1" applyAlignment="1">
      <alignment vertical="center"/>
    </xf>
    <xf numFmtId="4" fontId="3" fillId="3" borderId="0" xfId="2" applyNumberFormat="1" applyFont="1" applyAlignment="1">
      <alignment horizontal="right" vertical="center" indent="1"/>
    </xf>
    <xf numFmtId="164" fontId="3" fillId="3" borderId="0" xfId="2" applyNumberFormat="1" applyFont="1" applyAlignment="1">
      <alignment horizontal="right" vertical="center" indent="2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52"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justify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vertical="center" textRotation="0" wrapTex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48E3DC-8840-40CC-9A33-013D908A6EAF}" name="Tabla162" displayName="Tabla162" ref="A9:M19" headerRowCount="0" totalsRowShown="0" headerRowDxfId="51" dataDxfId="50" tableBorderDxfId="49" headerRowCellStyle="Normal" dataCellStyle="Normal">
  <tableColumns count="13">
    <tableColumn id="1" xr3:uid="{475E92AE-93D9-4F91-A026-CE4506C4E651}" name="Columna1" headerRowDxfId="48" dataDxfId="47" dataCellStyle="Normal"/>
    <tableColumn id="2" xr3:uid="{DDC2C188-B351-4964-9370-CAE41267228B}" name="Columna2" headerRowDxfId="46" dataDxfId="45" dataCellStyle="20% - Énfasis1"/>
    <tableColumn id="3" xr3:uid="{09D11CDB-A7B2-4B68-8691-4BDA5F8689D6}" name="Columna3" headerRowDxfId="44" dataDxfId="43" dataCellStyle="20% - Énfasis1"/>
    <tableColumn id="4" xr3:uid="{BFBA8473-C25D-44A3-817F-0A9AC3370558}" name="Columna4" headerRowDxfId="42" dataDxfId="41" dataCellStyle="20% - Énfasis1">
      <calculatedColumnFormula>(Tabla162[[#This Row],[Columna3]]*100/B9)-100</calculatedColumnFormula>
    </tableColumn>
    <tableColumn id="5" xr3:uid="{3F02E9C0-D371-48CB-A579-3A77F045B0A8}" name="Columna5" headerRowDxfId="40" dataDxfId="39" dataCellStyle="20% - Énfasis1"/>
    <tableColumn id="6" xr3:uid="{AA508858-7CDF-42C9-823F-FA8603C1EAFC}" name="Columna6" headerRowDxfId="38" dataDxfId="37" dataCellStyle="20% - Énfasis1"/>
    <tableColumn id="7" xr3:uid="{C4BDD3F7-F5A6-4066-BEB4-D581E26382D5}" name="Columna7" headerRowDxfId="36" dataDxfId="35" dataCellStyle="20% - Énfasis1">
      <calculatedColumnFormula>(Tabla162[[#This Row],[Columna6]]*100/E9)-100</calculatedColumnFormula>
    </tableColumn>
    <tableColumn id="8" xr3:uid="{7EDB5EF6-B348-47AD-9888-BC4A6CCA72F9}" name="Columna8" headerRowDxfId="34" dataDxfId="33" dataCellStyle="20% - Énfasis1"/>
    <tableColumn id="9" xr3:uid="{E4B45655-201B-44BB-ABCA-02F999117176}" name="Columna9" headerRowDxfId="32" dataDxfId="31" dataCellStyle="20% - Énfasis1"/>
    <tableColumn id="10" xr3:uid="{64FC8D77-4452-473C-801E-617A8360DCB0}" name="Columna10" headerRowDxfId="30" dataDxfId="29" dataCellStyle="20% - Énfasis1">
      <calculatedColumnFormula>(I9*100/H9)-100</calculatedColumnFormula>
    </tableColumn>
    <tableColumn id="11" xr3:uid="{1056B9B9-4A08-4448-BE63-E2B897ECAB05}" name="Columna11" headerRowDxfId="28" dataDxfId="27" dataCellStyle="20% - Énfasis1"/>
    <tableColumn id="12" xr3:uid="{5C3C18D9-B683-4C5C-9C34-06AA8AE6F971}" name="Columna12" headerRowDxfId="26" dataDxfId="25" dataCellStyle="20% - Énfasis1"/>
    <tableColumn id="13" xr3:uid="{AE7E162E-BD50-4570-9E25-E56C3056C87F}" name="Columna13" headerRowDxfId="24" dataDxfId="23" dataCellStyle="20% - Énfasis1">
      <calculatedColumnFormula>(L9*100/K9)-100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A01C33-EE88-4DE8-8EA2-6D5B1F8A35DF}" name="Tabla83" displayName="Tabla83" ref="A25:J35" headerRowCount="0" totalsRowShown="0" headerRowDxfId="1" dataDxfId="0" tableBorderDxfId="22" headerRowCellStyle="Normal" dataCellStyle="Normal">
  <tableColumns count="10">
    <tableColumn id="1" xr3:uid="{16D27287-E135-46F4-BAC4-5496E3E6B786}" name="Columna1" headerRowDxfId="21" dataDxfId="11" dataCellStyle="Normal"/>
    <tableColumn id="3" xr3:uid="{D74AECA8-B511-46E1-98EC-30F75AC1A30B}" name="Columna3" headerRowDxfId="20" dataDxfId="10" dataCellStyle="20% - Énfasis1"/>
    <tableColumn id="4" xr3:uid="{E4C4BDC1-BA79-4076-A5FA-B93A7454BF99}" name="Columna4" headerRowDxfId="19" dataDxfId="9" dataCellStyle="20% - Énfasis1"/>
    <tableColumn id="5" xr3:uid="{971AABBA-6DAE-4688-AF06-E752810E307E}" name="Columna5" headerRowDxfId="18" dataDxfId="8" dataCellStyle="20% - Énfasis1">
      <calculatedColumnFormula>(C25*100/B25)-100</calculatedColumnFormula>
    </tableColumn>
    <tableColumn id="7" xr3:uid="{0551A6B8-9EBC-4DC3-83A0-DE04C1424571}" name="Columna7" headerRowDxfId="17" dataDxfId="7" dataCellStyle="20% - Énfasis1"/>
    <tableColumn id="8" xr3:uid="{54444DB8-D6B8-4000-84BB-0A8DC902D9E6}" name="Columna8" headerRowDxfId="16" dataDxfId="6" dataCellStyle="20% - Énfasis1"/>
    <tableColumn id="9" xr3:uid="{31A0EA0D-9266-462E-9989-F0E9E78BD6AB}" name="Columna9" headerRowDxfId="15" dataDxfId="5" dataCellStyle="20% - Énfasis1">
      <calculatedColumnFormula>(F25*100/E25)-100</calculatedColumnFormula>
    </tableColumn>
    <tableColumn id="11" xr3:uid="{8DAB0F40-E86B-4940-873F-8E5B37C196EF}" name="Columna11" headerRowDxfId="14" dataDxfId="4" dataCellStyle="20% - Énfasis1"/>
    <tableColumn id="12" xr3:uid="{8EC54A2D-538E-41D1-8890-2C75EAA46F82}" name="Columna12" headerRowDxfId="13" dataDxfId="3" dataCellStyle="20% - Énfasis1"/>
    <tableColumn id="13" xr3:uid="{7ADE9B1A-EE29-46E5-B46A-EED7882A8376}" name="Columna13" headerRowDxfId="12" dataDxfId="2" dataCellStyle="20% - Énfasis1">
      <calculatedColumnFormula>(I25*100/H25)-100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AAB04-5F00-43C6-8DDA-31734A5FF713}">
  <sheetPr>
    <pageSetUpPr fitToPage="1"/>
  </sheetPr>
  <dimension ref="A1:P42"/>
  <sheetViews>
    <sheetView tabSelected="1" workbookViewId="0">
      <selection activeCell="P31" sqref="P31"/>
    </sheetView>
  </sheetViews>
  <sheetFormatPr baseColWidth="10" defaultRowHeight="15" x14ac:dyDescent="0.25"/>
  <cols>
    <col min="1" max="1" width="23.28515625" customWidth="1"/>
    <col min="2" max="13" width="10.7109375" customWidth="1"/>
    <col min="15" max="15" width="7.140625" customWidth="1"/>
    <col min="16" max="16" width="13.42578125" customWidth="1"/>
    <col min="17" max="17" width="16.28515625" customWidth="1"/>
    <col min="18" max="21" width="12.7109375" bestFit="1" customWidth="1"/>
    <col min="22" max="22" width="13.7109375" bestFit="1" customWidth="1"/>
  </cols>
  <sheetData>
    <row r="1" spans="1:16" s="3" customFormat="1" x14ac:dyDescent="0.25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5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"/>
      <c r="O3" s="1"/>
      <c r="P3" s="1"/>
    </row>
    <row r="4" spans="1:16" x14ac:dyDescent="0.25">
      <c r="A4" s="5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"/>
      <c r="O4" s="1"/>
      <c r="P4" s="1"/>
    </row>
    <row r="5" spans="1:16" ht="12" customHeight="1" x14ac:dyDescent="0.25">
      <c r="A5" s="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4.25" customHeight="1" x14ac:dyDescent="0.25">
      <c r="A6" s="1"/>
      <c r="B6" s="22" t="s">
        <v>1</v>
      </c>
      <c r="C6" s="22"/>
      <c r="D6" s="22"/>
      <c r="E6" s="23" t="s">
        <v>2</v>
      </c>
      <c r="F6" s="23"/>
      <c r="G6" s="23"/>
      <c r="H6" s="23" t="s">
        <v>3</v>
      </c>
      <c r="I6" s="23"/>
      <c r="J6" s="23"/>
      <c r="K6" s="23" t="s">
        <v>25</v>
      </c>
      <c r="L6" s="23"/>
      <c r="M6" s="23"/>
      <c r="N6" s="1"/>
      <c r="O6" s="1"/>
      <c r="P6" s="1"/>
    </row>
    <row r="7" spans="1:16" ht="12" customHeight="1" x14ac:dyDescent="0.25">
      <c r="A7" s="1"/>
      <c r="B7" s="24">
        <v>2017</v>
      </c>
      <c r="C7" s="24">
        <v>2018</v>
      </c>
      <c r="D7" s="7" t="s">
        <v>13</v>
      </c>
      <c r="E7" s="26">
        <v>2017</v>
      </c>
      <c r="F7" s="24">
        <v>2018</v>
      </c>
      <c r="G7" s="7" t="s">
        <v>13</v>
      </c>
      <c r="H7" s="26">
        <v>2017</v>
      </c>
      <c r="I7" s="24">
        <v>2018</v>
      </c>
      <c r="J7" s="7" t="s">
        <v>13</v>
      </c>
      <c r="K7" s="26">
        <v>2017</v>
      </c>
      <c r="L7" s="24">
        <v>2018</v>
      </c>
      <c r="M7" s="7" t="s">
        <v>13</v>
      </c>
      <c r="N7" s="1"/>
      <c r="O7" s="1"/>
      <c r="P7" s="1"/>
    </row>
    <row r="8" spans="1:16" ht="12" customHeight="1" x14ac:dyDescent="0.25">
      <c r="A8" s="1"/>
      <c r="B8" s="25"/>
      <c r="C8" s="25"/>
      <c r="D8" s="7" t="s">
        <v>18</v>
      </c>
      <c r="E8" s="27"/>
      <c r="F8" s="25"/>
      <c r="G8" s="7" t="s">
        <v>18</v>
      </c>
      <c r="H8" s="27"/>
      <c r="I8" s="25"/>
      <c r="J8" s="7" t="s">
        <v>18</v>
      </c>
      <c r="K8" s="27"/>
      <c r="L8" s="25"/>
      <c r="M8" s="7" t="s">
        <v>18</v>
      </c>
      <c r="N8" s="1"/>
      <c r="O8" s="1"/>
      <c r="P8" s="1"/>
    </row>
    <row r="9" spans="1:16" ht="15" customHeight="1" x14ac:dyDescent="0.25">
      <c r="A9" s="8" t="s">
        <v>4</v>
      </c>
      <c r="B9" s="13">
        <v>8.1531483799999993</v>
      </c>
      <c r="C9" s="13">
        <v>7.23</v>
      </c>
      <c r="D9" s="17">
        <f>(Tabla162[[#This Row],[Columna3]]*100/B9)-100</f>
        <v>-11.322600018718163</v>
      </c>
      <c r="E9" s="13">
        <v>53.55695978</v>
      </c>
      <c r="F9" s="13">
        <v>56.47</v>
      </c>
      <c r="G9" s="17">
        <f>(Tabla162[[#This Row],[Columna6]]*100/E9)-100</f>
        <v>5.4391441037096087</v>
      </c>
      <c r="H9" s="13">
        <v>18.37653555</v>
      </c>
      <c r="I9" s="13">
        <v>18.93</v>
      </c>
      <c r="J9" s="17">
        <f t="shared" ref="J9:J18" si="0">(I9*100/H9)-100</f>
        <v>3.0117997404576045</v>
      </c>
      <c r="K9" s="13">
        <v>24.864006420000003</v>
      </c>
      <c r="L9" s="13">
        <v>24.99</v>
      </c>
      <c r="M9" s="17">
        <f t="shared" ref="M9:M18" si="1">(L9*100/K9)-100</f>
        <v>0.50673080545318783</v>
      </c>
      <c r="N9" s="1"/>
      <c r="O9" s="1"/>
      <c r="P9" s="1"/>
    </row>
    <row r="10" spans="1:16" ht="15" customHeight="1" x14ac:dyDescent="0.25">
      <c r="A10" s="12" t="s">
        <v>5</v>
      </c>
      <c r="B10" s="14">
        <v>19.89329146</v>
      </c>
      <c r="C10" s="14">
        <v>20.79</v>
      </c>
      <c r="D10" s="18">
        <f>(Tabla162[[#This Row],[Columna3]]*100/B10)-100</f>
        <v>4.5075926314307395</v>
      </c>
      <c r="E10" s="14">
        <v>147.47477927999998</v>
      </c>
      <c r="F10" s="14">
        <v>144.69</v>
      </c>
      <c r="G10" s="18">
        <f>(Tabla162[[#This Row],[Columna6]]*100/E10)-100</f>
        <v>-1.8883088305646538</v>
      </c>
      <c r="H10" s="14">
        <v>31.00236619</v>
      </c>
      <c r="I10" s="14">
        <v>28.56</v>
      </c>
      <c r="J10" s="18">
        <f t="shared" si="0"/>
        <v>-7.8779992953821676</v>
      </c>
      <c r="K10" s="14">
        <v>70.273360929999996</v>
      </c>
      <c r="L10" s="14">
        <v>70.03</v>
      </c>
      <c r="M10" s="18">
        <f t="shared" si="1"/>
        <v>-0.34630609206583074</v>
      </c>
      <c r="N10" s="1"/>
      <c r="O10" s="1"/>
      <c r="P10" s="1"/>
    </row>
    <row r="11" spans="1:16" ht="15" customHeight="1" x14ac:dyDescent="0.25">
      <c r="A11" s="8" t="s">
        <v>15</v>
      </c>
      <c r="B11" s="13">
        <v>34.284461199999996</v>
      </c>
      <c r="C11" s="13">
        <v>35.76</v>
      </c>
      <c r="D11" s="17">
        <f>(Tabla162[[#This Row],[Columna3]]*100/B11)-100</f>
        <v>4.3038121304936965</v>
      </c>
      <c r="E11" s="13">
        <v>136.77879754999998</v>
      </c>
      <c r="F11" s="13">
        <v>159.77000000000001</v>
      </c>
      <c r="G11" s="17">
        <f>(Tabla162[[#This Row],[Columna6]]*100/E11)-100</f>
        <v>16.809039750181697</v>
      </c>
      <c r="H11" s="13">
        <v>29.12875932</v>
      </c>
      <c r="I11" s="13">
        <v>32.75</v>
      </c>
      <c r="J11" s="17">
        <f t="shared" si="0"/>
        <v>12.431839750598755</v>
      </c>
      <c r="K11" s="13">
        <v>56.826000970000003</v>
      </c>
      <c r="L11" s="13">
        <v>60.24</v>
      </c>
      <c r="M11" s="17">
        <f t="shared" si="1"/>
        <v>6.0078115153701219</v>
      </c>
      <c r="N11" s="1"/>
      <c r="O11" s="1"/>
      <c r="P11" s="1"/>
    </row>
    <row r="12" spans="1:16" ht="15" customHeight="1" x14ac:dyDescent="0.25">
      <c r="A12" s="12" t="s">
        <v>6</v>
      </c>
      <c r="B12" s="14">
        <v>5.7844027899999997</v>
      </c>
      <c r="C12" s="14">
        <v>4.5999999999999996</v>
      </c>
      <c r="D12" s="18">
        <f>(Tabla162[[#This Row],[Columna3]]*100/B12)-100</f>
        <v>-20.47580075245763</v>
      </c>
      <c r="E12" s="14">
        <v>67.486090540000006</v>
      </c>
      <c r="F12" s="14">
        <v>66.959999999999994</v>
      </c>
      <c r="G12" s="18">
        <f>(Tabla162[[#This Row],[Columna6]]*100/E12)-100</f>
        <v>-0.77955403223157305</v>
      </c>
      <c r="H12" s="14">
        <v>12.24134563</v>
      </c>
      <c r="I12" s="14">
        <v>11.98</v>
      </c>
      <c r="J12" s="18">
        <f t="shared" si="0"/>
        <v>-2.1349420063715598</v>
      </c>
      <c r="K12" s="14">
        <v>28.316917950000001</v>
      </c>
      <c r="L12" s="14">
        <v>25.2</v>
      </c>
      <c r="M12" s="18">
        <f t="shared" si="1"/>
        <v>-11.007264122118201</v>
      </c>
      <c r="N12" s="1"/>
      <c r="O12" s="1"/>
      <c r="P12" s="1"/>
    </row>
    <row r="13" spans="1:16" ht="15" customHeight="1" x14ac:dyDescent="0.25">
      <c r="A13" s="8" t="s">
        <v>7</v>
      </c>
      <c r="B13" s="13">
        <v>15.644968689999999</v>
      </c>
      <c r="C13" s="13">
        <f>C18-C9-C10-C11-C12-C14-C15-C16-C17</f>
        <v>16.949999999999996</v>
      </c>
      <c r="D13" s="17">
        <f>(Tabla162[[#This Row],[Columna3]]*100/B13)-100</f>
        <v>8.341539928003499</v>
      </c>
      <c r="E13" s="13">
        <v>109.9217067</v>
      </c>
      <c r="F13" s="13">
        <f>F18-F9-F10-F11-F12-F14-F15-F16-F17</f>
        <v>116.88299999999998</v>
      </c>
      <c r="G13" s="17">
        <f>(Tabla162[[#This Row],[Columna6]]*100/E13)-100</f>
        <v>6.332955982023492</v>
      </c>
      <c r="H13" s="13">
        <v>34.630650320000001</v>
      </c>
      <c r="I13" s="13">
        <f>I18-I9-I10-I11-I12-I14-I15-I16-I17</f>
        <v>38.83799999999998</v>
      </c>
      <c r="J13" s="17">
        <f t="shared" si="0"/>
        <v>12.149207829256781</v>
      </c>
      <c r="K13" s="13">
        <v>53.106678649999999</v>
      </c>
      <c r="L13" s="13">
        <f>L18-L9-L10-L11-L12-L14-L15-L16-L17</f>
        <v>74.425999999999974</v>
      </c>
      <c r="M13" s="17">
        <f t="shared" si="1"/>
        <v>40.144331921988822</v>
      </c>
      <c r="N13" s="1"/>
      <c r="O13" s="1"/>
      <c r="P13" s="1"/>
    </row>
    <row r="14" spans="1:16" ht="15" customHeight="1" x14ac:dyDescent="0.25">
      <c r="A14" s="12" t="s">
        <v>8</v>
      </c>
      <c r="B14" s="14">
        <v>10.98981056</v>
      </c>
      <c r="C14" s="14">
        <v>7.21</v>
      </c>
      <c r="D14" s="18">
        <f>(Tabla162[[#This Row],[Columna3]]*100/B14)-100</f>
        <v>-34.393773572016883</v>
      </c>
      <c r="E14" s="14">
        <v>66.372560519999993</v>
      </c>
      <c r="F14" s="14">
        <v>61.8</v>
      </c>
      <c r="G14" s="18">
        <f>(Tabla162[[#This Row],[Columna6]]*100/E14)-100</f>
        <v>-6.8892332677479686</v>
      </c>
      <c r="H14" s="14">
        <v>7.9347496899999994</v>
      </c>
      <c r="I14" s="14">
        <v>8.81</v>
      </c>
      <c r="J14" s="18">
        <f t="shared" si="0"/>
        <v>11.030597614226707</v>
      </c>
      <c r="K14" s="14">
        <v>27.992085589999999</v>
      </c>
      <c r="L14" s="14">
        <v>27.11</v>
      </c>
      <c r="M14" s="18">
        <f t="shared" si="1"/>
        <v>-3.1511963878644309</v>
      </c>
      <c r="N14" s="1"/>
      <c r="O14" s="1"/>
      <c r="P14" s="1"/>
    </row>
    <row r="15" spans="1:16" ht="15" customHeight="1" x14ac:dyDescent="0.25">
      <c r="A15" s="8" t="s">
        <v>9</v>
      </c>
      <c r="B15" s="13">
        <v>6.3661953999999996</v>
      </c>
      <c r="C15" s="13">
        <v>5.62</v>
      </c>
      <c r="D15" s="17">
        <f>(Tabla162[[#This Row],[Columna3]]*100/B15)-100</f>
        <v>-11.721214212180783</v>
      </c>
      <c r="E15" s="13">
        <v>44.902583270000001</v>
      </c>
      <c r="F15" s="13">
        <v>47.79</v>
      </c>
      <c r="G15" s="17">
        <f>(Tabla162[[#This Row],[Columna6]]*100/E15)-100</f>
        <v>6.4304022613530094</v>
      </c>
      <c r="H15" s="13">
        <v>9.7078505499999999</v>
      </c>
      <c r="I15" s="13">
        <v>9.6999999999999993</v>
      </c>
      <c r="J15" s="17">
        <f t="shared" si="0"/>
        <v>-8.0868055802540084E-2</v>
      </c>
      <c r="K15" s="13">
        <v>23.256492900000001</v>
      </c>
      <c r="L15" s="13">
        <v>23.21</v>
      </c>
      <c r="M15" s="17">
        <f t="shared" si="1"/>
        <v>-0.19991363358144554</v>
      </c>
      <c r="N15" s="1"/>
      <c r="O15" s="1"/>
      <c r="P15" s="1"/>
    </row>
    <row r="16" spans="1:16" ht="15" customHeight="1" x14ac:dyDescent="0.25">
      <c r="A16" s="12" t="s">
        <v>10</v>
      </c>
      <c r="B16" s="14">
        <v>21.283568619999997</v>
      </c>
      <c r="C16" s="14">
        <v>16.940000000000001</v>
      </c>
      <c r="D16" s="18">
        <f>(Tabla162[[#This Row],[Columna3]]*100/B16)-100</f>
        <v>-20.408084271724888</v>
      </c>
      <c r="E16" s="14">
        <v>168.25838113</v>
      </c>
      <c r="F16" s="14">
        <v>192.01</v>
      </c>
      <c r="G16" s="18">
        <f>(Tabla162[[#This Row],[Columna6]]*100/E16)-100</f>
        <v>14.116157965200557</v>
      </c>
      <c r="H16" s="14">
        <v>43.070436130000004</v>
      </c>
      <c r="I16" s="14">
        <v>47.07</v>
      </c>
      <c r="J16" s="18">
        <f t="shared" si="0"/>
        <v>9.2861002334131513</v>
      </c>
      <c r="K16" s="14">
        <v>87.646092539999998</v>
      </c>
      <c r="L16" s="14">
        <v>88.16</v>
      </c>
      <c r="M16" s="18">
        <f t="shared" si="1"/>
        <v>0.58634383474137053</v>
      </c>
      <c r="N16" s="1"/>
      <c r="O16" s="1"/>
      <c r="P16" s="1"/>
    </row>
    <row r="17" spans="1:16" ht="15" customHeight="1" x14ac:dyDescent="0.25">
      <c r="A17" s="8" t="s">
        <v>11</v>
      </c>
      <c r="B17" s="13">
        <v>5.1419198900000005</v>
      </c>
      <c r="C17" s="13">
        <v>3.49</v>
      </c>
      <c r="D17" s="17">
        <f>(Tabla162[[#This Row],[Columna3]]*100/B17)-100</f>
        <v>-32.126519380682154</v>
      </c>
      <c r="E17" s="13">
        <v>64.574941160000009</v>
      </c>
      <c r="F17" s="13">
        <v>62</v>
      </c>
      <c r="G17" s="17">
        <f>(Tabla162[[#This Row],[Columna6]]*100/E17)-100</f>
        <v>-3.9875238192164488</v>
      </c>
      <c r="H17" s="13">
        <v>9.6198335200000002</v>
      </c>
      <c r="I17" s="13">
        <v>9.6</v>
      </c>
      <c r="J17" s="17">
        <f t="shared" si="0"/>
        <v>-0.20617321452357373</v>
      </c>
      <c r="K17" s="13">
        <v>25.7787741</v>
      </c>
      <c r="L17" s="13">
        <v>23.77</v>
      </c>
      <c r="M17" s="17">
        <f t="shared" si="1"/>
        <v>-7.7923569685961098</v>
      </c>
      <c r="N17" s="1"/>
      <c r="O17" s="1"/>
      <c r="P17" s="1"/>
    </row>
    <row r="18" spans="1:16" ht="15" customHeight="1" x14ac:dyDescent="0.25">
      <c r="A18" s="30" t="s">
        <v>0</v>
      </c>
      <c r="B18" s="31">
        <v>127.54176698999999</v>
      </c>
      <c r="C18" s="31">
        <v>118.59</v>
      </c>
      <c r="D18" s="32">
        <f>(Tabla162[[#This Row],[Columna3]]*100/B18)-100</f>
        <v>-7.0186945039751976</v>
      </c>
      <c r="E18" s="31">
        <v>859.32679992999999</v>
      </c>
      <c r="F18" s="31">
        <v>908.37300000000005</v>
      </c>
      <c r="G18" s="32">
        <f>(Tabla162[[#This Row],[Columna6]]*100/E18)-100</f>
        <v>5.7075143093402119</v>
      </c>
      <c r="H18" s="31">
        <v>195.7125269</v>
      </c>
      <c r="I18" s="31">
        <v>206.238</v>
      </c>
      <c r="J18" s="32">
        <f t="shared" si="0"/>
        <v>5.3780272866120669</v>
      </c>
      <c r="K18" s="31">
        <v>398.06041004999997</v>
      </c>
      <c r="L18" s="31">
        <v>417.13600000000002</v>
      </c>
      <c r="M18" s="32">
        <f t="shared" si="1"/>
        <v>4.792134426933842</v>
      </c>
      <c r="N18" s="1"/>
      <c r="O18" s="1"/>
      <c r="P18" s="1"/>
    </row>
    <row r="19" spans="1:16" ht="15" customHeight="1" x14ac:dyDescent="0.25">
      <c r="A19" s="9" t="s">
        <v>21</v>
      </c>
      <c r="B19" s="15">
        <v>5.4308632940666008</v>
      </c>
      <c r="C19" s="15">
        <f>C18*100/$I$34</f>
        <v>4.9205100501386658</v>
      </c>
      <c r="D19" s="19" t="s">
        <v>20</v>
      </c>
      <c r="E19" s="15">
        <v>37.236917974566147</v>
      </c>
      <c r="F19" s="15">
        <f>F18*100/$I$34</f>
        <v>37.690011601101361</v>
      </c>
      <c r="G19" s="19" t="s">
        <v>20</v>
      </c>
      <c r="H19" s="15">
        <v>8.3336463310373361</v>
      </c>
      <c r="I19" s="15">
        <f>I18*100/$I$34</f>
        <v>8.5571814800615407</v>
      </c>
      <c r="J19" s="19" t="s">
        <v>20</v>
      </c>
      <c r="K19" s="15">
        <v>16.949833147059532</v>
      </c>
      <c r="L19" s="15">
        <f>L18*100/$I$34</f>
        <v>17.307714649419367</v>
      </c>
      <c r="M19" s="19" t="s">
        <v>20</v>
      </c>
      <c r="N19" s="1"/>
      <c r="O19" s="1"/>
      <c r="P19" s="1"/>
    </row>
    <row r="20" spans="1:16" ht="12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4.75" customHeight="1" x14ac:dyDescent="0.25">
      <c r="A21" s="1"/>
      <c r="B21" s="28" t="s">
        <v>22</v>
      </c>
      <c r="C21" s="28"/>
      <c r="D21" s="28"/>
      <c r="E21" s="28" t="s">
        <v>22</v>
      </c>
      <c r="F21" s="28"/>
      <c r="G21" s="28"/>
      <c r="H21" s="29" t="s">
        <v>12</v>
      </c>
      <c r="I21" s="29"/>
      <c r="J21" s="29"/>
      <c r="K21" s="1"/>
      <c r="L21" s="1"/>
      <c r="M21" s="1"/>
      <c r="N21" s="1"/>
      <c r="O21" s="1"/>
      <c r="P21" s="1"/>
    </row>
    <row r="22" spans="1:16" ht="24.75" customHeight="1" x14ac:dyDescent="0.25">
      <c r="A22" s="1"/>
      <c r="B22" s="22" t="s">
        <v>23</v>
      </c>
      <c r="C22" s="22"/>
      <c r="D22" s="22"/>
      <c r="E22" s="22" t="s">
        <v>24</v>
      </c>
      <c r="F22" s="22"/>
      <c r="G22" s="22"/>
      <c r="H22" s="21"/>
      <c r="I22" s="21"/>
      <c r="J22" s="21"/>
      <c r="K22" s="1"/>
      <c r="L22" s="1"/>
      <c r="M22" s="1"/>
      <c r="N22" s="1"/>
      <c r="O22" s="1"/>
      <c r="P22" s="1"/>
    </row>
    <row r="23" spans="1:16" ht="12" customHeight="1" x14ac:dyDescent="0.25">
      <c r="A23" s="1"/>
      <c r="B23" s="27">
        <v>2017</v>
      </c>
      <c r="C23" s="25">
        <v>2018</v>
      </c>
      <c r="D23" s="20" t="s">
        <v>13</v>
      </c>
      <c r="E23" s="27">
        <v>2017</v>
      </c>
      <c r="F23" s="25">
        <v>2018</v>
      </c>
      <c r="G23" s="20" t="s">
        <v>13</v>
      </c>
      <c r="H23" s="27">
        <v>2017</v>
      </c>
      <c r="I23" s="25">
        <v>2018</v>
      </c>
      <c r="J23" s="20" t="s">
        <v>13</v>
      </c>
      <c r="K23" s="1"/>
      <c r="L23" s="1"/>
      <c r="M23" s="1"/>
      <c r="N23" s="1"/>
      <c r="O23" s="1"/>
      <c r="P23" s="1"/>
    </row>
    <row r="24" spans="1:16" ht="12" customHeight="1" x14ac:dyDescent="0.25">
      <c r="A24" s="1"/>
      <c r="B24" s="27"/>
      <c r="C24" s="25"/>
      <c r="D24" s="20" t="s">
        <v>18</v>
      </c>
      <c r="E24" s="27"/>
      <c r="F24" s="25"/>
      <c r="G24" s="20" t="s">
        <v>18</v>
      </c>
      <c r="H24" s="27"/>
      <c r="I24" s="25"/>
      <c r="J24" s="20" t="s">
        <v>18</v>
      </c>
      <c r="K24" s="1"/>
      <c r="L24" s="1"/>
      <c r="M24" s="1"/>
      <c r="N24" s="1"/>
      <c r="O24" s="1"/>
      <c r="P24" s="1"/>
    </row>
    <row r="25" spans="1:16" ht="15" customHeight="1" x14ac:dyDescent="0.25">
      <c r="A25" s="8" t="s">
        <v>4</v>
      </c>
      <c r="B25" s="13">
        <v>16.893613969999997</v>
      </c>
      <c r="C25" s="13">
        <v>14.87</v>
      </c>
      <c r="D25" s="17">
        <f t="shared" ref="D25:D34" si="2">(C25*100/B25)-100</f>
        <v>-11.978573522477603</v>
      </c>
      <c r="E25" s="13">
        <v>41.07083291</v>
      </c>
      <c r="F25" s="13">
        <v>37.520000000000003</v>
      </c>
      <c r="G25" s="17">
        <f t="shared" ref="G25:G34" si="3">(F25*100/E25)-100</f>
        <v>-8.6456316037735661</v>
      </c>
      <c r="H25" s="13">
        <v>162.98619662000002</v>
      </c>
      <c r="I25" s="13">
        <v>160.02000000000001</v>
      </c>
      <c r="J25" s="17">
        <f t="shared" ref="J25:J34" si="4">(I25*100/H25)-100</f>
        <v>-1.819906643331052</v>
      </c>
      <c r="K25" s="1"/>
      <c r="L25" s="1"/>
      <c r="M25" s="1"/>
      <c r="N25" s="1"/>
      <c r="O25" s="1"/>
      <c r="P25" s="1"/>
    </row>
    <row r="26" spans="1:16" ht="15" customHeight="1" x14ac:dyDescent="0.25">
      <c r="A26" s="12" t="s">
        <v>5</v>
      </c>
      <c r="B26" s="14">
        <v>38.221621160000005</v>
      </c>
      <c r="C26" s="14">
        <v>38.159999999999997</v>
      </c>
      <c r="D26" s="18">
        <f t="shared" si="2"/>
        <v>-0.16122068643309717</v>
      </c>
      <c r="E26" s="14">
        <v>92.707127749999998</v>
      </c>
      <c r="F26" s="14">
        <v>87.61</v>
      </c>
      <c r="G26" s="18">
        <f t="shared" si="3"/>
        <v>-5.4980969357019092</v>
      </c>
      <c r="H26" s="14">
        <v>410.31872593999998</v>
      </c>
      <c r="I26" s="14">
        <v>389.84</v>
      </c>
      <c r="J26" s="18">
        <f t="shared" si="4"/>
        <v>-4.9909313529586541</v>
      </c>
      <c r="K26" s="1"/>
      <c r="L26" s="1"/>
      <c r="M26" s="1"/>
      <c r="N26" s="1"/>
      <c r="O26" s="1"/>
      <c r="P26" s="1"/>
    </row>
    <row r="27" spans="1:16" ht="15" customHeight="1" x14ac:dyDescent="0.25">
      <c r="A27" s="8" t="s">
        <v>15</v>
      </c>
      <c r="B27" s="13">
        <v>27.70253022</v>
      </c>
      <c r="C27" s="13">
        <v>31.64</v>
      </c>
      <c r="D27" s="17">
        <f t="shared" si="2"/>
        <v>14.213394042820397</v>
      </c>
      <c r="E27" s="13">
        <v>102.83974935000001</v>
      </c>
      <c r="F27" s="13">
        <v>109.15</v>
      </c>
      <c r="G27" s="17">
        <f t="shared" si="3"/>
        <v>6.1360035296507647</v>
      </c>
      <c r="H27" s="13">
        <v>377.60739552000001</v>
      </c>
      <c r="I27" s="13">
        <v>429.31</v>
      </c>
      <c r="J27" s="17">
        <f t="shared" si="4"/>
        <v>13.692158864844473</v>
      </c>
      <c r="K27" s="1"/>
      <c r="L27" s="1"/>
      <c r="M27" s="1"/>
      <c r="N27" s="1"/>
      <c r="O27" s="1"/>
      <c r="P27" s="1"/>
    </row>
    <row r="28" spans="1:16" ht="15" customHeight="1" x14ac:dyDescent="0.25">
      <c r="A28" s="12" t="s">
        <v>6</v>
      </c>
      <c r="B28" s="14">
        <v>10.695564449999999</v>
      </c>
      <c r="C28" s="14">
        <v>8.66</v>
      </c>
      <c r="D28" s="18">
        <f t="shared" si="2"/>
        <v>-19.031856238311946</v>
      </c>
      <c r="E28" s="14">
        <v>48.388356010000003</v>
      </c>
      <c r="F28" s="14">
        <v>39.06</v>
      </c>
      <c r="G28" s="18">
        <f t="shared" si="3"/>
        <v>-19.278100723389301</v>
      </c>
      <c r="H28" s="14">
        <v>174.95784854000004</v>
      </c>
      <c r="I28" s="16">
        <v>156.44999999999999</v>
      </c>
      <c r="J28" s="18">
        <f t="shared" si="4"/>
        <v>-10.5784614376809</v>
      </c>
      <c r="K28" s="1"/>
      <c r="L28" s="1"/>
      <c r="M28" s="1"/>
      <c r="N28" s="1"/>
      <c r="O28" s="1"/>
      <c r="P28" s="1"/>
    </row>
    <row r="29" spans="1:16" ht="15" customHeight="1" x14ac:dyDescent="0.25">
      <c r="A29" s="8" t="s">
        <v>7</v>
      </c>
      <c r="B29" s="13">
        <v>20.586261409999999</v>
      </c>
      <c r="C29" s="13">
        <f>C34-C25-C26-C27-C28-C30-C31-C32-C33</f>
        <v>23.979000000000013</v>
      </c>
      <c r="D29" s="17">
        <f t="shared" si="2"/>
        <v>16.480596075361007</v>
      </c>
      <c r="E29" s="13">
        <v>71.218034750000001</v>
      </c>
      <c r="F29" s="13">
        <f>F34-F25-F26-F27-F28-F30-F31-F32-F33</f>
        <v>101.18900000000006</v>
      </c>
      <c r="G29" s="17">
        <f t="shared" si="3"/>
        <v>42.083392718162685</v>
      </c>
      <c r="H29" s="13">
        <v>309.82150190000004</v>
      </c>
      <c r="I29" s="13">
        <f>I34-I25-I26-I27-I28-I30-I31-I32-I33</f>
        <v>372.16600000000005</v>
      </c>
      <c r="J29" s="17">
        <f t="shared" si="4"/>
        <v>20.122715085192098</v>
      </c>
      <c r="K29" s="1"/>
      <c r="L29" s="1"/>
      <c r="M29" s="1"/>
      <c r="N29" s="1"/>
      <c r="O29" s="1"/>
      <c r="P29" s="1"/>
    </row>
    <row r="30" spans="1:16" ht="15" customHeight="1" x14ac:dyDescent="0.25">
      <c r="A30" s="12" t="s">
        <v>8</v>
      </c>
      <c r="B30" s="14">
        <v>10.078704799999999</v>
      </c>
      <c r="C30" s="14">
        <v>9.64</v>
      </c>
      <c r="D30" s="18">
        <f t="shared" si="2"/>
        <v>-4.3527894576294983</v>
      </c>
      <c r="E30" s="14">
        <v>49.17607014</v>
      </c>
      <c r="F30" s="14">
        <v>42.19</v>
      </c>
      <c r="G30" s="18">
        <f t="shared" si="3"/>
        <v>-14.206239173059714</v>
      </c>
      <c r="H30" s="14">
        <v>173.14520290999999</v>
      </c>
      <c r="I30" s="14">
        <v>156.76</v>
      </c>
      <c r="J30" s="18">
        <f t="shared" si="4"/>
        <v>-9.4632728106922741</v>
      </c>
      <c r="K30" s="1"/>
      <c r="L30" s="1"/>
      <c r="M30" s="1"/>
      <c r="N30" s="1"/>
      <c r="O30" s="1"/>
      <c r="P30" s="1"/>
    </row>
    <row r="31" spans="1:16" ht="15" customHeight="1" x14ac:dyDescent="0.25">
      <c r="A31" s="8" t="s">
        <v>9</v>
      </c>
      <c r="B31" s="13">
        <v>5.0070423899999996</v>
      </c>
      <c r="C31" s="13">
        <v>5</v>
      </c>
      <c r="D31" s="17">
        <f t="shared" si="2"/>
        <v>-0.14064969799466098</v>
      </c>
      <c r="E31" s="13">
        <v>27.39283584</v>
      </c>
      <c r="F31" s="13">
        <v>29.36</v>
      </c>
      <c r="G31" s="17">
        <f t="shared" si="3"/>
        <v>7.1813089067889706</v>
      </c>
      <c r="H31" s="13">
        <v>120.16730485999999</v>
      </c>
      <c r="I31" s="13">
        <v>120.78</v>
      </c>
      <c r="J31" s="17">
        <f t="shared" si="4"/>
        <v>0.50986842112655495</v>
      </c>
      <c r="K31" s="1"/>
      <c r="L31" s="1"/>
      <c r="M31" s="1"/>
      <c r="N31" s="1"/>
      <c r="O31" s="1"/>
      <c r="P31" s="1"/>
    </row>
    <row r="32" spans="1:16" ht="15" customHeight="1" x14ac:dyDescent="0.25">
      <c r="A32" s="12" t="s">
        <v>10</v>
      </c>
      <c r="B32" s="14">
        <v>28.725894010000001</v>
      </c>
      <c r="C32" s="14">
        <v>28.8</v>
      </c>
      <c r="D32" s="18">
        <f t="shared" si="2"/>
        <v>0.25797627037891857</v>
      </c>
      <c r="E32" s="14">
        <v>115.65512706</v>
      </c>
      <c r="F32" s="14">
        <v>109.45</v>
      </c>
      <c r="G32" s="18">
        <f t="shared" si="3"/>
        <v>-5.3651984289299008</v>
      </c>
      <c r="H32" s="14">
        <v>465.12997872</v>
      </c>
      <c r="I32" s="14">
        <v>482.43</v>
      </c>
      <c r="J32" s="18">
        <f t="shared" si="4"/>
        <v>3.7193950232165776</v>
      </c>
      <c r="K32" s="1"/>
      <c r="L32" s="1"/>
      <c r="M32" s="1"/>
      <c r="N32" s="1"/>
      <c r="O32" s="1"/>
      <c r="P32" s="1"/>
    </row>
    <row r="33" spans="1:16" ht="15" customHeight="1" x14ac:dyDescent="0.25">
      <c r="A33" s="8" t="s">
        <v>11</v>
      </c>
      <c r="B33" s="13">
        <v>6.7578332799999998</v>
      </c>
      <c r="C33" s="13">
        <v>6.92</v>
      </c>
      <c r="D33" s="17">
        <f t="shared" si="2"/>
        <v>2.3996851251115885</v>
      </c>
      <c r="E33" s="13">
        <v>42.160200930000002</v>
      </c>
      <c r="F33" s="13">
        <v>36.58</v>
      </c>
      <c r="G33" s="17">
        <f t="shared" si="3"/>
        <v>-13.235707626880142</v>
      </c>
      <c r="H33" s="13">
        <v>154.32796020000001</v>
      </c>
      <c r="I33" s="13">
        <v>142.36000000000001</v>
      </c>
      <c r="J33" s="17">
        <f t="shared" si="4"/>
        <v>-7.7548878275136985</v>
      </c>
      <c r="K33" s="1"/>
      <c r="L33" s="1"/>
      <c r="M33" s="1"/>
      <c r="N33" s="1"/>
      <c r="O33" s="1"/>
      <c r="P33" s="1"/>
    </row>
    <row r="34" spans="1:16" ht="15" customHeight="1" x14ac:dyDescent="0.25">
      <c r="A34" s="30" t="s">
        <v>0</v>
      </c>
      <c r="B34" s="31">
        <v>164.66906569000002</v>
      </c>
      <c r="C34" s="31">
        <v>167.66900000000001</v>
      </c>
      <c r="D34" s="32">
        <f t="shared" si="2"/>
        <v>1.8217959137799227</v>
      </c>
      <c r="E34" s="31">
        <v>590.60833474000003</v>
      </c>
      <c r="F34" s="31">
        <v>592.10900000000004</v>
      </c>
      <c r="G34" s="32">
        <f t="shared" si="3"/>
        <v>0.2540880600102895</v>
      </c>
      <c r="H34" s="31">
        <v>2348.4621152099999</v>
      </c>
      <c r="I34" s="31">
        <v>2410.116</v>
      </c>
      <c r="J34" s="32">
        <f t="shared" si="4"/>
        <v>2.6252876037766981</v>
      </c>
      <c r="K34" s="1"/>
      <c r="L34" s="1"/>
      <c r="M34" s="1"/>
      <c r="N34" s="1"/>
      <c r="O34" s="1"/>
      <c r="P34" s="1"/>
    </row>
    <row r="35" spans="1:16" ht="15" customHeight="1" x14ac:dyDescent="0.25">
      <c r="A35" s="9" t="s">
        <v>21</v>
      </c>
      <c r="B35" s="15">
        <v>7.0117829290712352</v>
      </c>
      <c r="C35" s="15">
        <f>C34*100/$I$34</f>
        <v>6.9568850627936589</v>
      </c>
      <c r="D35" s="19" t="s">
        <v>20</v>
      </c>
      <c r="E35" s="15">
        <v>25.148727369919179</v>
      </c>
      <c r="F35" s="15">
        <f>F34*100/$I$34</f>
        <v>24.567655664706596</v>
      </c>
      <c r="G35" s="19" t="s">
        <v>20</v>
      </c>
      <c r="H35" s="15">
        <v>100</v>
      </c>
      <c r="I35" s="15">
        <f>I34*100/$I$34</f>
        <v>100</v>
      </c>
      <c r="J35" s="19" t="s">
        <v>20</v>
      </c>
      <c r="K35" s="1"/>
      <c r="L35" s="1"/>
      <c r="M35" s="1"/>
      <c r="N35" s="1"/>
      <c r="O35" s="1"/>
      <c r="P35" s="1"/>
    </row>
    <row r="36" spans="1:16" ht="21" customHeight="1" x14ac:dyDescent="0.25">
      <c r="A36" s="10" t="s">
        <v>19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2"/>
      <c r="G37" s="1"/>
      <c r="H37" s="2"/>
      <c r="I37" s="2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</sheetData>
  <mergeCells count="23">
    <mergeCell ref="I23:I24"/>
    <mergeCell ref="K7:K8"/>
    <mergeCell ref="L7:L8"/>
    <mergeCell ref="B21:D21"/>
    <mergeCell ref="E21:G21"/>
    <mergeCell ref="H21:J21"/>
    <mergeCell ref="B23:B24"/>
    <mergeCell ref="C23:C24"/>
    <mergeCell ref="E23:E24"/>
    <mergeCell ref="F23:F24"/>
    <mergeCell ref="H23:H24"/>
    <mergeCell ref="B22:D22"/>
    <mergeCell ref="E22:G22"/>
    <mergeCell ref="B6:D6"/>
    <mergeCell ref="E6:G6"/>
    <mergeCell ref="H6:J6"/>
    <mergeCell ref="K6:M6"/>
    <mergeCell ref="B7:B8"/>
    <mergeCell ref="C7:C8"/>
    <mergeCell ref="E7:E8"/>
    <mergeCell ref="F7:F8"/>
    <mergeCell ref="H7:H8"/>
    <mergeCell ref="I7:I8"/>
  </mergeCells>
  <pageMargins left="0.31" right="0.70866141732283472" top="0.74803149606299213" bottom="0.74803149606299213" header="0.31496062992125984" footer="0.31496062992125984"/>
  <pageSetup paperSize="9" scale="62" orientation="landscape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1.8.2-13 </vt:lpstr>
      <vt:lpstr>'1.8.2-13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2015-08-10T11:07:18Z</cp:lastPrinted>
  <dcterms:created xsi:type="dcterms:W3CDTF">2014-08-13T12:30:34Z</dcterms:created>
  <dcterms:modified xsi:type="dcterms:W3CDTF">2019-06-27T08:37:49Z</dcterms:modified>
</cp:coreProperties>
</file>