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2 Ayuntamientos\"/>
    </mc:Choice>
  </mc:AlternateContent>
  <xr:revisionPtr revIDLastSave="0" documentId="13_ncr:1_{78990BC5-C0C0-42F3-8FF7-EB499DEDDD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3 " sheetId="16" r:id="rId1"/>
  </sheets>
  <definedNames>
    <definedName name="_xlnm.Print_Area" localSheetId="0">'1.8.2-13 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6" l="1"/>
  <c r="M10" i="16"/>
  <c r="M11" i="16"/>
  <c r="M12" i="16"/>
  <c r="M13" i="16"/>
  <c r="M14" i="16"/>
  <c r="M15" i="16"/>
  <c r="M16" i="16"/>
  <c r="M17" i="16"/>
  <c r="M19" i="16"/>
  <c r="J35" i="16"/>
  <c r="G25" i="16"/>
  <c r="G26" i="16"/>
  <c r="G27" i="16"/>
  <c r="G28" i="16"/>
  <c r="G29" i="16"/>
  <c r="G30" i="16"/>
  <c r="G31" i="16"/>
  <c r="G32" i="16"/>
  <c r="G33" i="16"/>
  <c r="D25" i="16"/>
  <c r="D26" i="16"/>
  <c r="D27" i="16"/>
  <c r="D28" i="16"/>
  <c r="D29" i="16"/>
  <c r="D30" i="16"/>
  <c r="D31" i="16"/>
  <c r="D32" i="16"/>
  <c r="D33" i="16"/>
  <c r="J9" i="16"/>
  <c r="J10" i="16"/>
  <c r="J11" i="16"/>
  <c r="J12" i="16"/>
  <c r="J13" i="16"/>
  <c r="J14" i="16"/>
  <c r="J15" i="16"/>
  <c r="J16" i="16"/>
  <c r="J17" i="16"/>
  <c r="G9" i="16"/>
  <c r="G10" i="16"/>
  <c r="G11" i="16"/>
  <c r="G12" i="16"/>
  <c r="G13" i="16"/>
  <c r="G14" i="16"/>
  <c r="G15" i="16"/>
  <c r="G16" i="16"/>
  <c r="G17" i="16"/>
  <c r="D10" i="16"/>
  <c r="D11" i="16"/>
  <c r="D12" i="16"/>
  <c r="D13" i="16"/>
  <c r="D14" i="16"/>
  <c r="D15" i="16"/>
  <c r="D16" i="16"/>
  <c r="D17" i="16"/>
  <c r="D9" i="16"/>
  <c r="F34" i="16"/>
  <c r="G34" i="16" s="1"/>
  <c r="C34" i="16"/>
  <c r="D34" i="16" s="1"/>
  <c r="L18" i="16"/>
  <c r="M18" i="16" s="1"/>
  <c r="I18" i="16"/>
  <c r="J18" i="16" s="1"/>
  <c r="F18" i="16"/>
  <c r="G18" i="16" s="1"/>
  <c r="C18" i="16"/>
  <c r="D18" i="16" s="1"/>
  <c r="H32" i="16" l="1"/>
  <c r="H33" i="16"/>
  <c r="H26" i="16"/>
  <c r="H31" i="16"/>
  <c r="H28" i="16"/>
  <c r="H30" i="16"/>
  <c r="H27" i="16"/>
  <c r="H25" i="16"/>
  <c r="H29" i="16"/>
  <c r="H34" i="16"/>
  <c r="B19" i="16"/>
  <c r="B35" i="16" l="1"/>
  <c r="E35" i="16"/>
  <c r="H19" i="16"/>
  <c r="E19" i="16"/>
  <c r="I26" i="16"/>
  <c r="J26" i="16" s="1"/>
  <c r="I30" i="16"/>
  <c r="J30" i="16" s="1"/>
  <c r="I28" i="16"/>
  <c r="J28" i="16" s="1"/>
  <c r="I27" i="16"/>
  <c r="J27" i="16" s="1"/>
  <c r="I32" i="16"/>
  <c r="I31" i="16"/>
  <c r="J31" i="16" s="1"/>
  <c r="I25" i="16"/>
  <c r="J25" i="16" s="1"/>
  <c r="I33" i="16"/>
  <c r="I34" i="16"/>
  <c r="I29" i="16"/>
  <c r="J29" i="16" s="1"/>
  <c r="J34" i="16" l="1"/>
  <c r="J33" i="16"/>
  <c r="J32" i="16"/>
  <c r="C35" i="16"/>
  <c r="F35" i="16"/>
  <c r="G35" i="16" s="1"/>
  <c r="I19" i="16"/>
  <c r="J19" i="16" s="1"/>
  <c r="C19" i="16"/>
  <c r="D19" i="16" s="1"/>
  <c r="F19" i="16"/>
  <c r="G19" i="16" s="1"/>
  <c r="D35" i="16" l="1"/>
</calcChain>
</file>

<file path=xl/sharedStrings.xml><?xml version="1.0" encoding="utf-8"?>
<sst xmlns="http://schemas.openxmlformats.org/spreadsheetml/2006/main" count="65" uniqueCount="42">
  <si>
    <t>Total Ayuntamientos</t>
  </si>
  <si>
    <t>Deuda Pública</t>
  </si>
  <si>
    <t>Servicios públicos básicos</t>
  </si>
  <si>
    <t>Actuaciones de protección y promoción social</t>
  </si>
  <si>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</si>
  <si>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</si>
  <si>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</si>
  <si>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</si>
  <si>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</si>
  <si>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</si>
  <si>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</si>
  <si>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</si>
  <si>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>Total Gastos</t>
  </si>
  <si>
    <t xml:space="preserve">% var. </t>
  </si>
  <si>
    <t>Cuadro 1.8.2-13</t>
  </si>
  <si>
    <t>León</t>
  </si>
  <si>
    <t>% s/gasto total</t>
  </si>
  <si>
    <t xml:space="preserve">Actuaciones </t>
  </si>
  <si>
    <t>de carácter económico</t>
  </si>
  <si>
    <t>de carácter general</t>
  </si>
  <si>
    <t>Producción de bienes públicos de carácter preferente</t>
  </si>
  <si>
    <t xml:space="preserve">                 vivienda y urbanismo, bienestar comunitario y medio ambiente.</t>
  </si>
  <si>
    <t xml:space="preserve">                deben prestar los Municipios. En esta área se incluyen las cuatro políticas de gasto básicas: seguridad y movilidad ciudadana,</t>
  </si>
  <si>
    <t xml:space="preserve">                 todos aquellos gastos y transferencias que constituyen el régimen de previsión; pensiones de funcionarios, atenciones de carácter</t>
  </si>
  <si>
    <t xml:space="preserve">                 benéfico-asistencial; atenciones a grupos con necesidades especiales, como jóvenes, mayores, minusválidos físicos y tercera edad; </t>
  </si>
  <si>
    <t xml:space="preserve">                 medidas de fomento del empleo.</t>
  </si>
  <si>
    <t xml:space="preserve">                 la sanidad, educación, cultura, con el ocio y el tiempo libre, deporte, y, en general, todos aquellos tendentes a la elevación o mejora</t>
  </si>
  <si>
    <t xml:space="preserve">                de la calidad de vida.</t>
  </si>
  <si>
    <t xml:space="preserve">                 potencial de los distintos sectores de la actividad económica. Se incluirán también los gastos en infraestructuras </t>
  </si>
  <si>
    <t xml:space="preserve">                 básicas y de transportes; infraestructuras agrarias; comunicaciones; investigación, desarrollo e innovación.</t>
  </si>
  <si>
    <t xml:space="preserve">                 y que consistan en el ejercicio de funciones de gobierno o de apoyo administrativo y de soporte lógico y técnico a toda la organización. </t>
  </si>
  <si>
    <t xml:space="preserve">                 Recogerá los gastos generales de la Entidad, que no puedan ser imputados ni aplicados directamente a otra área de las previstas en la clasificación por programas.</t>
  </si>
  <si>
    <r>
      <t xml:space="preserve">Nota:      Los </t>
    </r>
    <r>
      <rPr>
        <b/>
        <sz val="11"/>
        <color rgb="FF000000"/>
        <rFont val="Calibri"/>
        <family val="2"/>
        <scheme val="minor"/>
      </rPr>
      <t>Servicios públicos básicos</t>
    </r>
    <r>
      <rPr>
        <sz val="11"/>
        <color rgb="FF000000"/>
        <rFont val="Calibri"/>
        <family val="2"/>
        <scheme val="minor"/>
      </rPr>
      <t xml:space="preserve"> Incluyen todos los gastos originados por los servicios públicos básicos que, con carácter obligatorio,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</si>
  <si>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>Actuaciones de protección y promoción social</t>
    </r>
    <r>
      <rPr>
        <sz val="11"/>
        <color rgb="FF000000"/>
        <rFont val="Calibri"/>
        <family val="2"/>
        <scheme val="minor"/>
      </rPr>
      <t xml:space="preserve"> incluyen actuaciones de protección y promoción social, por tanto, se incluyen </t>
    </r>
  </si>
  <si>
    <r>
      <t xml:space="preserve">                 La </t>
    </r>
    <r>
      <rPr>
        <b/>
        <sz val="11"/>
        <color rgb="FF000000"/>
        <rFont val="Calibri"/>
        <family val="2"/>
        <scheme val="minor"/>
      </rPr>
      <t>Producción de bienes públicos de carácter preferente</t>
    </r>
    <r>
      <rPr>
        <sz val="11"/>
        <color rgb="FF000000"/>
        <rFont val="Calibri"/>
        <family val="2"/>
        <scheme val="minor"/>
      </rPr>
      <t xml:space="preserve"> comprende todos los gastos que realice la Entidad local en relación con 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</si>
  <si>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 xml:space="preserve">Actuaciones de carácter económico </t>
    </r>
    <r>
      <rPr>
        <sz val="11"/>
        <color rgb="FF000000"/>
        <rFont val="Calibri"/>
        <family val="2"/>
        <scheme val="minor"/>
      </rPr>
      <t>integran los gastos de actividades, servicios y transferencias que tienden a desarrollar el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</si>
  <si>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>Actuaciones de carácter general i</t>
    </r>
    <r>
      <rPr>
        <sz val="11"/>
        <color rgb="FF000000"/>
        <rFont val="Calibri"/>
        <family val="2"/>
        <scheme val="minor"/>
      </rPr>
      <t xml:space="preserve">ncluyen los gastos relativos a actividades que afecten, con carácter general, a la Entidad local, </t>
    </r>
  </si>
  <si>
    <t>Ávila</t>
  </si>
  <si>
    <t>Fuente: Elaboración propia con datos del Ministerio de Hacienda y Función Pública.</t>
  </si>
  <si>
    <t>CES. Informe de Situación Económica y Social de Castilla y León en 2022</t>
  </si>
  <si>
    <t>21-22</t>
  </si>
  <si>
    <t>Presupuestos Consolidados de los ayuntamientos de Castilla y León, 2021-2022.  Gastos. Clasificación funcional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</si>
</sst>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#,##0.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2" fillId="2" borderId="0" xfId="1"/>
    <xf numFmtId="0" fontId="4" fillId="3" borderId="0" xfId="2" applyFont="1"/>
    <xf numFmtId="0" fontId="4" fillId="0" borderId="0" xfId="0" applyFont="1" applyAlignment="1">
      <alignment horizontal="justify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2"/>
    </xf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2"/>
    </xf>
    <xf numFmtId="0" fontId="4" fillId="3" borderId="0" xfId="2" applyFont="1" applyAlignment="1">
      <alignment vertical="center"/>
    </xf>
    <xf numFmtId="4" fontId="4" fillId="3" borderId="0" xfId="2" applyNumberFormat="1" applyFont="1" applyAlignment="1">
      <alignment horizontal="right" vertical="center" indent="1"/>
    </xf>
    <xf numFmtId="164" fontId="4" fillId="3" borderId="0" xfId="2" applyNumberFormat="1" applyFont="1" applyAlignment="1">
      <alignment horizontal="right" vertical="center" indent="2"/>
    </xf>
    <xf numFmtId="0" fontId="4" fillId="4" borderId="0" xfId="3" applyFont="1" applyAlignment="1">
      <alignment vertical="center"/>
    </xf>
    <xf numFmtId="164" fontId="4" fillId="4" borderId="0" xfId="3" applyNumberFormat="1" applyFont="1" applyAlignment="1">
      <alignment horizontal="right" vertical="center" indent="1"/>
    </xf>
    <xf numFmtId="164" fontId="4" fillId="4" borderId="0" xfId="3" applyNumberFormat="1" applyFont="1" applyAlignment="1">
      <alignment horizontal="right" vertical="center" indent="2"/>
    </xf>
    <xf numFmtId="0" fontId="7" fillId="0" borderId="0" xfId="0" applyFont="1" applyAlignment="1">
      <alignment horizontal="justify"/>
    </xf>
    <xf numFmtId="4" fontId="8" fillId="6" borderId="0" xfId="0" applyNumberFormat="1" applyFont="1" applyFill="1" applyAlignment="1">
      <alignment horizontal="right" vertical="center" indent="1"/>
    </xf>
    <xf numFmtId="49" fontId="1" fillId="0" borderId="0" xfId="0" applyNumberFormat="1" applyFont="1"/>
    <xf numFmtId="0" fontId="6" fillId="2" borderId="0" xfId="1" applyFont="1"/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165" fontId="4" fillId="4" borderId="0" xfId="3" applyNumberFormat="1" applyFont="1" applyAlignment="1">
      <alignment horizontal="right" vertical="center" indent="1"/>
    </xf>
    <xf numFmtId="166" fontId="0" fillId="0" borderId="0" xfId="0" applyNumberFormat="1"/>
    <xf numFmtId="164" fontId="1" fillId="0" borderId="0" xfId="0" applyNumberFormat="1" applyFont="1"/>
    <xf numFmtId="0" fontId="6" fillId="2" borderId="0" xfId="1" applyFont="1" applyBorder="1" applyAlignment="1">
      <alignment horizontal="center" vertical="center"/>
    </xf>
    <xf numFmtId="0" fontId="6" fillId="2" borderId="0" xfId="1" applyFont="1" applyBorder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6" fillId="2" borderId="0" xfId="1" applyFont="1" applyAlignment="1">
      <alignment horizontal="center" vertical="center"/>
    </xf>
    <xf numFmtId="0" fontId="6" fillId="2" borderId="0" xfId="1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CBB2C215-287C-4E0C-B234-E306200044DE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E5588B3A-9DB3-42F9-AF23-BB7C44D448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8E3DC-8840-40CC-9A33-013D908A6EAF}" name="Tabla162" displayName="Tabla162" ref="A9:M19" headerRowCount="0" totalsRowShown="0" headerRowDxfId="50" dataDxfId="49" tableBorderDxfId="48" headerRowCellStyle="Normal" dataCellStyle="Normal">
  <tableColumns count="13">
    <tableColumn id="1" xr3:uid="{475E92AE-93D9-4F91-A026-CE4506C4E651}" name="Columna1" headerRowDxfId="47" dataDxfId="46" dataCellStyle="Normal"/>
    <tableColumn id="2" xr3:uid="{DDC2C188-B351-4964-9370-CAE41267228B}" name="Columna2" headerRowDxfId="45" dataDxfId="44" dataCellStyle="20% - Énfasis1"/>
    <tableColumn id="3" xr3:uid="{09D11CDB-A7B2-4B68-8691-4BDA5F8689D6}" name="Columna3" headerRowDxfId="43" dataDxfId="42" dataCellStyle="20% - Énfasis1"/>
    <tableColumn id="4" xr3:uid="{BFBA8473-C25D-44A3-817F-0A9AC3370558}" name="Columna4" headerRowDxfId="41" dataDxfId="40" dataCellStyle="20% - Énfasis1">
      <calculatedColumnFormula>(Tabla162[[#This Row],[Columna3]]*100/Tabla162[[#This Row],[Columna2]])-100</calculatedColumnFormula>
    </tableColumn>
    <tableColumn id="5" xr3:uid="{3F02E9C0-D371-48CB-A579-3A77F045B0A8}" name="Columna5" headerRowDxfId="39"/>
    <tableColumn id="6" xr3:uid="{AA508858-7CDF-42C9-823F-FA8603C1EAFC}" name="Columna6" headerRowDxfId="38" dataDxfId="37" dataCellStyle="20% - Énfasis1"/>
    <tableColumn id="7" xr3:uid="{C4BDD3F7-F5A6-4066-BEB4-D581E26382D5}" name="Columna7" headerRowDxfId="36" dataDxfId="35" dataCellStyle="20% - Énfasis1">
      <calculatedColumnFormula>(Tabla162[[#This Row],[Columna6]]*100/Tabla162[[#This Row],[Columna5]])-100</calculatedColumnFormula>
    </tableColumn>
    <tableColumn id="8" xr3:uid="{7EDB5EF6-B348-47AD-9888-BC4A6CCA72F9}" name="Columna8" headerRowDxfId="34" dataDxfId="33" dataCellStyle="20% - Énfasis1"/>
    <tableColumn id="9" xr3:uid="{E4B45655-201B-44BB-ABCA-02F999117176}" name="Columna9" headerRowDxfId="32" dataDxfId="31" dataCellStyle="20% - Énfasis1"/>
    <tableColumn id="10" xr3:uid="{64FC8D77-4452-473C-801E-617A8360DCB0}" name="Columna10" headerRowDxfId="30" dataDxfId="29" dataCellStyle="20% - Énfasis1">
      <calculatedColumnFormula>(Tabla162[[#This Row],[Columna9]]*100/Tabla162[[#This Row],[Columna8]])-100</calculatedColumnFormula>
    </tableColumn>
    <tableColumn id="11" xr3:uid="{1056B9B9-4A08-4448-BE63-E2B897ECAB05}" name="Columna11" headerRowDxfId="28" dataDxfId="27" dataCellStyle="20% - Énfasis1"/>
    <tableColumn id="12" xr3:uid="{5C3C18D9-B683-4C5C-9C34-06AA8AE6F971}" name="Columna12" headerRowDxfId="26" dataDxfId="25" dataCellStyle="20% - Énfasis1">
      <calculatedColumnFormula>Tabla162[[#This Row],[Columna11]]/1000</calculatedColumnFormula>
    </tableColumn>
    <tableColumn id="13" xr3:uid="{AE7E162E-BD50-4570-9E25-E56C3056C87F}" name="Columna13" headerRowDxfId="24" dataDxfId="23" dataCellStyle="20% - Énfasis1">
      <calculatedColumnFormula>(Tabla162[[#This Row],[Columna12]]*100/Tabla162[[#This Row],[Columna11]])-100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A01C33-EE88-4DE8-8EA2-6D5B1F8A35DF}" name="Tabla83" displayName="Tabla83" ref="A25:J35" headerRowCount="0" totalsRowShown="0" headerRowDxfId="22" dataDxfId="21" tableBorderDxfId="20" headerRowCellStyle="Normal" dataCellStyle="Normal">
  <tableColumns count="10">
    <tableColumn id="1" xr3:uid="{16D27287-E135-46F4-BAC4-5496E3E6B786}" name="Columna1" headerRowDxfId="19" dataDxfId="18" dataCellStyle="Normal"/>
    <tableColumn id="3" xr3:uid="{D74AECA8-B511-46E1-98EC-30F75AC1A30B}" name="Columna3" headerRowDxfId="17" dataDxfId="16" dataCellStyle="20% - Énfasis1"/>
    <tableColumn id="4" xr3:uid="{E4C4BDC1-BA79-4076-A5FA-B93A7454BF99}" name="Columna4" headerRowDxfId="15" dataDxfId="14" dataCellStyle="20% - Énfasis1"/>
    <tableColumn id="5" xr3:uid="{971AABBA-6DAE-4688-AF06-E752810E307E}" name="Columna5" headerRowDxfId="13" dataDxfId="12" dataCellStyle="20% - Énfasis1">
      <calculatedColumnFormula>(Tabla83[[#This Row],[Columna4]]*100/Tabla83[[#This Row],[Columna3]])-100</calculatedColumnFormula>
    </tableColumn>
    <tableColumn id="7" xr3:uid="{0551A6B8-9EBC-4DC3-83A0-DE04C1424571}" name="Columna7" headerRowDxfId="11" dataDxfId="10" dataCellStyle="20% - Énfasis1"/>
    <tableColumn id="8" xr3:uid="{54444DB8-D6B8-4000-84BB-0A8DC902D9E6}" name="Columna8" headerRowDxfId="9" dataDxfId="8" dataCellStyle="20% - Énfasis1">
      <calculatedColumnFormula>Tabla83[[#This Row],[Columna7]]/1000</calculatedColumnFormula>
    </tableColumn>
    <tableColumn id="9" xr3:uid="{31A0EA0D-9266-462E-9989-F0E9E78BD6AB}" name="Columna9" headerRowDxfId="7" dataDxfId="6" dataCellStyle="20% - Énfasis1">
      <calculatedColumnFormula>(Tabla83[[#This Row],[Columna8]]*100/Tabla83[[#This Row],[Columna7]])-100</calculatedColumnFormula>
    </tableColumn>
    <tableColumn id="11" xr3:uid="{8DAB0F40-E86B-4940-873F-8E5B37C196EF}" name="Columna11" headerRowDxfId="5" dataDxfId="4" dataCellStyle="20% - Énfasis1">
      <calculatedColumnFormula>SUM(B9,E9,H9,K9:K19,B25,E25)</calculatedColumnFormula>
    </tableColumn>
    <tableColumn id="12" xr3:uid="{8EC54A2D-538E-41D1-8890-2C75EAA46F82}" name="Columna12" headerRowDxfId="3" dataDxfId="2" dataCellStyle="20% - Énfasis1"/>
    <tableColumn id="13" xr3:uid="{7ADE9B1A-EE29-46E5-B46A-EED7882A8376}" name="Columna13" headerRowDxfId="1" dataDxfId="0" dataCellStyle="20% - Énfasis1">
      <calculatedColumnFormula>(Tabla83[[#This Row],[Columna12]]*100/Tabla83[[#This Row],[Columna11]])-100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AB04-5F00-43C6-8DDA-31734A5FF713}">
  <sheetPr>
    <pageSetUpPr fitToPage="1"/>
  </sheetPr>
  <dimension ref="A1:M53"/>
  <sheetViews>
    <sheetView tabSelected="1" workbookViewId="0">
      <selection activeCell="S13" sqref="S13"/>
    </sheetView>
  </sheetViews>
  <sheetFormatPr baseColWidth="10" defaultRowHeight="15" x14ac:dyDescent="0.25"/>
  <cols>
    <col min="1" max="1" width="23.28515625" customWidth="1"/>
    <col min="2" max="13" width="10.7109375" customWidth="1"/>
  </cols>
  <sheetData>
    <row r="1" spans="1:13" s="1" customFormat="1" x14ac:dyDescent="0.25">
      <c r="A1" s="21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41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 x14ac:dyDescent="0.25">
      <c r="A6" s="1"/>
      <c r="B6" s="28" t="s">
        <v>1</v>
      </c>
      <c r="C6" s="28"/>
      <c r="D6" s="28"/>
      <c r="E6" s="29" t="s">
        <v>2</v>
      </c>
      <c r="F6" s="29"/>
      <c r="G6" s="29"/>
      <c r="H6" s="29" t="s">
        <v>3</v>
      </c>
      <c r="I6" s="29"/>
      <c r="J6" s="29"/>
      <c r="K6" s="29" t="s">
        <v>20</v>
      </c>
      <c r="L6" s="29"/>
      <c r="M6" s="29"/>
    </row>
    <row r="7" spans="1:13" ht="12" customHeight="1" x14ac:dyDescent="0.25">
      <c r="A7" s="1"/>
      <c r="B7" s="30">
        <v>2021</v>
      </c>
      <c r="C7" s="30">
        <v>2022</v>
      </c>
      <c r="D7" s="22" t="s">
        <v>13</v>
      </c>
      <c r="E7" s="30">
        <v>2021</v>
      </c>
      <c r="F7" s="30">
        <v>2022</v>
      </c>
      <c r="G7" s="22" t="s">
        <v>13</v>
      </c>
      <c r="H7" s="30">
        <v>2021</v>
      </c>
      <c r="I7" s="30">
        <v>2022</v>
      </c>
      <c r="J7" s="22" t="s">
        <v>13</v>
      </c>
      <c r="K7" s="30">
        <v>2021</v>
      </c>
      <c r="L7" s="30">
        <v>2022</v>
      </c>
      <c r="M7" s="22" t="s">
        <v>13</v>
      </c>
    </row>
    <row r="8" spans="1:13" ht="12" customHeight="1" x14ac:dyDescent="0.25">
      <c r="A8" s="1"/>
      <c r="B8" s="31"/>
      <c r="C8" s="31"/>
      <c r="D8" s="23" t="s">
        <v>40</v>
      </c>
      <c r="E8" s="31"/>
      <c r="F8" s="31"/>
      <c r="G8" s="23" t="s">
        <v>40</v>
      </c>
      <c r="H8" s="31"/>
      <c r="I8" s="31"/>
      <c r="J8" s="23" t="s">
        <v>40</v>
      </c>
      <c r="K8" s="31"/>
      <c r="L8" s="31"/>
      <c r="M8" s="23" t="s">
        <v>40</v>
      </c>
    </row>
    <row r="9" spans="1:13" ht="24" customHeight="1" x14ac:dyDescent="0.25">
      <c r="A9" s="6" t="s">
        <v>37</v>
      </c>
      <c r="B9" s="7">
        <v>7.0154992099999998</v>
      </c>
      <c r="C9" s="7">
        <v>7.4893606099999994</v>
      </c>
      <c r="D9" s="8">
        <f>(Tabla162[[#This Row],[Columna3]]*100/Tabla162[[#This Row],[Columna2]])-100</f>
        <v>6.7544929564606235</v>
      </c>
      <c r="E9" s="7">
        <v>63.012395060000003</v>
      </c>
      <c r="F9" s="7">
        <v>64.704359139999994</v>
      </c>
      <c r="G9" s="8">
        <f>(Tabla162[[#This Row],[Columna6]]*100/Tabla162[[#This Row],[Columna5]])-100</f>
        <v>2.6851289788126849</v>
      </c>
      <c r="H9" s="7">
        <v>15.46675849</v>
      </c>
      <c r="I9" s="7">
        <v>15.060866499999999</v>
      </c>
      <c r="J9" s="8">
        <f>(Tabla162[[#This Row],[Columna9]]*100/Tabla162[[#This Row],[Columna8]])-100</f>
        <v>-2.6242860794808962</v>
      </c>
      <c r="K9" s="7">
        <v>26.025948289999999</v>
      </c>
      <c r="L9" s="7">
        <v>30.428388080000001</v>
      </c>
      <c r="M9" s="8">
        <f>(Tabla162[[#This Row],[Columna12]]*100/Tabla162[[#This Row],[Columna11]])-100</f>
        <v>16.915578794458597</v>
      </c>
    </row>
    <row r="10" spans="1:13" ht="15" customHeight="1" x14ac:dyDescent="0.25">
      <c r="A10" s="9" t="s">
        <v>5</v>
      </c>
      <c r="B10" s="10">
        <v>13.47352517</v>
      </c>
      <c r="C10" s="10">
        <v>9.5917675299999985</v>
      </c>
      <c r="D10" s="11">
        <f>(Tabla162[[#This Row],[Columna3]]*100/Tabla162[[#This Row],[Columna2]])-100</f>
        <v>-28.810260054607539</v>
      </c>
      <c r="E10" s="10">
        <v>158.43260480000001</v>
      </c>
      <c r="F10" s="10">
        <v>169.90644362999998</v>
      </c>
      <c r="G10" s="11">
        <f>(Tabla162[[#This Row],[Columna6]]*100/Tabla162[[#This Row],[Columna5]])-100</f>
        <v>7.2420944189386915</v>
      </c>
      <c r="H10" s="10">
        <v>36.63537633</v>
      </c>
      <c r="I10" s="10">
        <v>37.911428659999999</v>
      </c>
      <c r="J10" s="11">
        <f>(Tabla162[[#This Row],[Columna9]]*100/Tabla162[[#This Row],[Columna8]])-100</f>
        <v>3.4831151139426453</v>
      </c>
      <c r="K10" s="10">
        <v>83.151826470000003</v>
      </c>
      <c r="L10" s="10">
        <v>95.662454960000005</v>
      </c>
      <c r="M10" s="11">
        <f>(Tabla162[[#This Row],[Columna12]]*100/Tabla162[[#This Row],[Columna11]])-100</f>
        <v>15.045524579683971</v>
      </c>
    </row>
    <row r="11" spans="1:13" ht="15" customHeight="1" x14ac:dyDescent="0.25">
      <c r="A11" s="6" t="s">
        <v>15</v>
      </c>
      <c r="B11" s="7">
        <v>15.863918809999999</v>
      </c>
      <c r="C11" s="7">
        <v>25.73256756</v>
      </c>
      <c r="D11" s="8">
        <f>(Tabla162[[#This Row],[Columna3]]*100/Tabla162[[#This Row],[Columna2]])-100</f>
        <v>62.20813954102681</v>
      </c>
      <c r="E11" s="7">
        <v>148.66016476000001</v>
      </c>
      <c r="F11" s="7">
        <v>152.19174220000002</v>
      </c>
      <c r="G11" s="8">
        <f>(Tabla162[[#This Row],[Columna6]]*100/Tabla162[[#This Row],[Columna5]])-100</f>
        <v>2.3756044167591597</v>
      </c>
      <c r="H11" s="7">
        <v>36.929777119999997</v>
      </c>
      <c r="I11" s="7">
        <v>37.777276309999998</v>
      </c>
      <c r="J11" s="8">
        <f>(Tabla162[[#This Row],[Columna9]]*100/Tabla162[[#This Row],[Columna8]])-100</f>
        <v>2.2948938663943892</v>
      </c>
      <c r="K11" s="7">
        <v>69.795882379999995</v>
      </c>
      <c r="L11" s="7">
        <v>71.336768300000003</v>
      </c>
      <c r="M11" s="8">
        <f>(Tabla162[[#This Row],[Columna12]]*100/Tabla162[[#This Row],[Columna11]])-100</f>
        <v>2.2077031874326565</v>
      </c>
    </row>
    <row r="12" spans="1:13" ht="15" customHeight="1" x14ac:dyDescent="0.25">
      <c r="A12" s="9" t="s">
        <v>6</v>
      </c>
      <c r="B12" s="10">
        <v>4.6607346100000004</v>
      </c>
      <c r="C12" s="10">
        <v>4.9215478199999998</v>
      </c>
      <c r="D12" s="11">
        <f>(Tabla162[[#This Row],[Columna3]]*100/Tabla162[[#This Row],[Columna2]])-100</f>
        <v>5.5959678425028159</v>
      </c>
      <c r="E12" s="10">
        <v>74.177600619999993</v>
      </c>
      <c r="F12" s="10">
        <v>102.76087044000001</v>
      </c>
      <c r="G12" s="11">
        <f>(Tabla162[[#This Row],[Columna6]]*100/Tabla162[[#This Row],[Columna5]])-100</f>
        <v>38.533559431812222</v>
      </c>
      <c r="H12" s="10">
        <v>14.30096142</v>
      </c>
      <c r="I12" s="10">
        <v>14.16526056</v>
      </c>
      <c r="J12" s="11">
        <f>(Tabla162[[#This Row],[Columna9]]*100/Tabla162[[#This Row],[Columna8]])-100</f>
        <v>-0.94889326678570285</v>
      </c>
      <c r="K12" s="10">
        <v>29.80737066</v>
      </c>
      <c r="L12" s="10">
        <v>31.538766940000002</v>
      </c>
      <c r="M12" s="11">
        <f>(Tabla162[[#This Row],[Columna12]]*100/Tabla162[[#This Row],[Columna11]])-100</f>
        <v>5.8086179413451191</v>
      </c>
    </row>
    <row r="13" spans="1:13" ht="15" customHeight="1" x14ac:dyDescent="0.25">
      <c r="A13" s="6" t="s">
        <v>7</v>
      </c>
      <c r="B13" s="7">
        <v>9.9235494199999987</v>
      </c>
      <c r="C13" s="7">
        <v>9.2639761899999993</v>
      </c>
      <c r="D13" s="8">
        <f>(Tabla162[[#This Row],[Columna3]]*100/Tabla162[[#This Row],[Columna2]])-100</f>
        <v>-6.6465455260462534</v>
      </c>
      <c r="E13" s="7">
        <v>136.06417922</v>
      </c>
      <c r="F13" s="7">
        <v>136.58414394000002</v>
      </c>
      <c r="G13" s="8">
        <f>(Tabla162[[#This Row],[Columna6]]*100/Tabla162[[#This Row],[Columna5]])-100</f>
        <v>0.38214666268576991</v>
      </c>
      <c r="H13" s="7">
        <v>46.308450309999998</v>
      </c>
      <c r="I13" s="7">
        <v>47.906471319999994</v>
      </c>
      <c r="J13" s="8">
        <f>(Tabla162[[#This Row],[Columna9]]*100/Tabla162[[#This Row],[Columna8]])-100</f>
        <v>3.4508194493714512</v>
      </c>
      <c r="K13" s="7">
        <v>63.137264399999999</v>
      </c>
      <c r="L13" s="7">
        <v>61.661046759999998</v>
      </c>
      <c r="M13" s="8">
        <f>(Tabla162[[#This Row],[Columna12]]*100/Tabla162[[#This Row],[Columna11]])-100</f>
        <v>-2.3381083327392247</v>
      </c>
    </row>
    <row r="14" spans="1:13" ht="15" customHeight="1" x14ac:dyDescent="0.25">
      <c r="A14" s="9" t="s">
        <v>8</v>
      </c>
      <c r="B14" s="10">
        <v>6.4616794000000004</v>
      </c>
      <c r="C14" s="10">
        <v>7.6652066400000001</v>
      </c>
      <c r="D14" s="11">
        <f>(Tabla162[[#This Row],[Columna3]]*100/Tabla162[[#This Row],[Columna2]])-100</f>
        <v>18.625610549480371</v>
      </c>
      <c r="E14" s="10">
        <v>75.505061140000009</v>
      </c>
      <c r="F14" s="10">
        <v>76.406012950000004</v>
      </c>
      <c r="G14" s="11">
        <f>(Tabla162[[#This Row],[Columna6]]*100/Tabla162[[#This Row],[Columna5]])-100</f>
        <v>1.193233667249757</v>
      </c>
      <c r="H14" s="10">
        <v>10.386926509999999</v>
      </c>
      <c r="I14" s="10">
        <v>10.520783960000001</v>
      </c>
      <c r="J14" s="11">
        <f>(Tabla162[[#This Row],[Columna9]]*100/Tabla162[[#This Row],[Columna8]])-100</f>
        <v>1.2887108604372202</v>
      </c>
      <c r="K14" s="10">
        <v>33.16723107</v>
      </c>
      <c r="L14" s="10">
        <v>33.305034399999997</v>
      </c>
      <c r="M14" s="11">
        <f>(Tabla162[[#This Row],[Columna12]]*100/Tabla162[[#This Row],[Columna11]])-100</f>
        <v>0.41548035682917828</v>
      </c>
    </row>
    <row r="15" spans="1:13" ht="15" customHeight="1" x14ac:dyDescent="0.25">
      <c r="A15" s="6" t="s">
        <v>9</v>
      </c>
      <c r="B15" s="7">
        <v>4.8282712400000003</v>
      </c>
      <c r="C15" s="7">
        <v>4.9111408899999995</v>
      </c>
      <c r="D15" s="8">
        <f>(Tabla162[[#This Row],[Columna3]]*100/Tabla162[[#This Row],[Columna2]])-100</f>
        <v>1.7163420586951048</v>
      </c>
      <c r="E15" s="7">
        <v>54.347928440000004</v>
      </c>
      <c r="F15" s="7">
        <v>58.619689969999996</v>
      </c>
      <c r="G15" s="8">
        <f>(Tabla162[[#This Row],[Columna6]]*100/Tabla162[[#This Row],[Columna5]])-100</f>
        <v>7.8600264124436876</v>
      </c>
      <c r="H15" s="7">
        <v>10.19394256</v>
      </c>
      <c r="I15" s="7">
        <v>11.18893581</v>
      </c>
      <c r="J15" s="8">
        <f>(Tabla162[[#This Row],[Columna9]]*100/Tabla162[[#This Row],[Columna8]])-100</f>
        <v>9.7606322984813829</v>
      </c>
      <c r="K15" s="7">
        <v>24.593947579999998</v>
      </c>
      <c r="L15" s="7">
        <v>27.210650119999997</v>
      </c>
      <c r="M15" s="8">
        <f>(Tabla162[[#This Row],[Columna12]]*100/Tabla162[[#This Row],[Columna11]])-100</f>
        <v>10.639619896270418</v>
      </c>
    </row>
    <row r="16" spans="1:13" ht="15" customHeight="1" x14ac:dyDescent="0.25">
      <c r="A16" s="9" t="s">
        <v>10</v>
      </c>
      <c r="B16" s="10">
        <v>15.235423730000001</v>
      </c>
      <c r="C16" s="10">
        <v>17.620393189999998</v>
      </c>
      <c r="D16" s="11">
        <f>(Tabla162[[#This Row],[Columna3]]*100/Tabla162[[#This Row],[Columna2]])-100</f>
        <v>15.654106523494747</v>
      </c>
      <c r="E16" s="10">
        <v>189.62333097000001</v>
      </c>
      <c r="F16" s="10">
        <v>202.80602875</v>
      </c>
      <c r="G16" s="11">
        <f>(Tabla162[[#This Row],[Columna6]]*100/Tabla162[[#This Row],[Columna5]])-100</f>
        <v>6.9520441986569779</v>
      </c>
      <c r="H16" s="10">
        <v>50.02128476</v>
      </c>
      <c r="I16" s="10">
        <v>53.981895489999999</v>
      </c>
      <c r="J16" s="11">
        <f>(Tabla162[[#This Row],[Columna9]]*100/Tabla162[[#This Row],[Columna8]])-100</f>
        <v>7.9178508688907954</v>
      </c>
      <c r="K16" s="10">
        <v>100.23032166</v>
      </c>
      <c r="L16" s="10">
        <v>105.01717972</v>
      </c>
      <c r="M16" s="11">
        <f>(Tabla162[[#This Row],[Columna12]]*100/Tabla162[[#This Row],[Columna11]])-100</f>
        <v>4.7758582240591068</v>
      </c>
    </row>
    <row r="17" spans="1:13" ht="15" customHeight="1" x14ac:dyDescent="0.25">
      <c r="A17" s="6" t="s">
        <v>11</v>
      </c>
      <c r="B17" s="7">
        <v>3.5343733499999996</v>
      </c>
      <c r="C17" s="7">
        <v>3.2775990499999996</v>
      </c>
      <c r="D17" s="8">
        <f>(Tabla162[[#This Row],[Columna3]]*100/Tabla162[[#This Row],[Columna2]])-100</f>
        <v>-7.2650587408939202</v>
      </c>
      <c r="E17" s="7">
        <v>68.765740000000008</v>
      </c>
      <c r="F17" s="7">
        <v>71.390437329999997</v>
      </c>
      <c r="G17" s="8">
        <f>(Tabla162[[#This Row],[Columna6]]*100/Tabla162[[#This Row],[Columna5]])-100</f>
        <v>3.8168677163947962</v>
      </c>
      <c r="H17" s="7">
        <v>12.989664919999999</v>
      </c>
      <c r="I17" s="7">
        <v>15.14107439</v>
      </c>
      <c r="J17" s="8">
        <f>(Tabla162[[#This Row],[Columna9]]*100/Tabla162[[#This Row],[Columna8]])-100</f>
        <v>16.562470881658427</v>
      </c>
      <c r="K17" s="7">
        <v>26.394123009999998</v>
      </c>
      <c r="L17" s="7">
        <v>31.834636700000001</v>
      </c>
      <c r="M17" s="8">
        <f>(Tabla162[[#This Row],[Columna12]]*100/Tabla162[[#This Row],[Columna11]])-100</f>
        <v>20.612595038443757</v>
      </c>
    </row>
    <row r="18" spans="1:13" ht="15" customHeight="1" x14ac:dyDescent="0.25">
      <c r="A18" s="12" t="s">
        <v>0</v>
      </c>
      <c r="B18" s="13">
        <v>80.996974940000001</v>
      </c>
      <c r="C18" s="13">
        <f>SUM(C9:C17)</f>
        <v>90.473559480000006</v>
      </c>
      <c r="D18" s="14">
        <f>(Tabla162[[#This Row],[Columna3]]*100/Tabla162[[#This Row],[Columna2]])-100</f>
        <v>11.699924036693915</v>
      </c>
      <c r="E18" s="13">
        <v>968.58900501000005</v>
      </c>
      <c r="F18" s="13">
        <f>SUM(F9:F17)</f>
        <v>1035.3697283500001</v>
      </c>
      <c r="G18" s="14">
        <f>(Tabla162[[#This Row],[Columna6]]*100/Tabla162[[#This Row],[Columna5]])-100</f>
        <v>6.8946398311955335</v>
      </c>
      <c r="H18" s="13">
        <v>233.23314242000001</v>
      </c>
      <c r="I18" s="13">
        <f>SUM(I9:I17)</f>
        <v>243.65399299999999</v>
      </c>
      <c r="J18" s="14">
        <f>(Tabla162[[#This Row],[Columna9]]*100/Tabla162[[#This Row],[Columna8]])-100</f>
        <v>4.467997331714713</v>
      </c>
      <c r="K18" s="13">
        <v>456.30391551999992</v>
      </c>
      <c r="L18" s="13">
        <f>SUM(L9:L17)</f>
        <v>487.99492597999995</v>
      </c>
      <c r="M18" s="14">
        <f>(Tabla162[[#This Row],[Columna12]]*100/Tabla162[[#This Row],[Columna11]])-100</f>
        <v>6.9451541795089042</v>
      </c>
    </row>
    <row r="19" spans="1:13" ht="15" customHeight="1" x14ac:dyDescent="0.25">
      <c r="A19" s="15" t="s">
        <v>16</v>
      </c>
      <c r="B19" s="16">
        <f>(B18*100)/H$34</f>
        <v>3.0676507881401696</v>
      </c>
      <c r="C19" s="16">
        <f>(C18*100)/I34</f>
        <v>3.2533486164320076</v>
      </c>
      <c r="D19" s="17">
        <f>(Tabla162[[#This Row],[Columna3]]*100/Tabla162[[#This Row],[Columna2]])-100</f>
        <v>6.0534213675742876</v>
      </c>
      <c r="E19" s="16">
        <f>(E18*100)/H34</f>
        <v>36.683997480200581</v>
      </c>
      <c r="F19" s="16">
        <f>(F18*100)/I34</f>
        <v>37.23097325432051</v>
      </c>
      <c r="G19" s="17">
        <f>(Tabla162[[#This Row],[Columna6]]*100/Tabla162[[#This Row],[Columna5]])-100</f>
        <v>1.49104735495402</v>
      </c>
      <c r="H19" s="16">
        <f>(H18*100)/H34</f>
        <v>8.8333895641797096</v>
      </c>
      <c r="I19" s="16">
        <f>(I18*100)/I34</f>
        <v>8.7615805719450606</v>
      </c>
      <c r="J19" s="17">
        <f>(Tabla162[[#This Row],[Columna9]]*100/Tabla162[[#This Row],[Columna8]])-100</f>
        <v>-0.81292681266818079</v>
      </c>
      <c r="K19" s="16">
        <v>17.396513449777483</v>
      </c>
      <c r="L19" s="16">
        <v>17.660010717820025</v>
      </c>
      <c r="M19" s="17">
        <f>(Tabla162[[#This Row],[Columna12]]*100/Tabla162[[#This Row],[Columna11]])-100</f>
        <v>1.5146556165017842</v>
      </c>
    </row>
    <row r="20" spans="1:13" ht="12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>
      <c r="A21" s="1"/>
      <c r="B21" s="32" t="s">
        <v>17</v>
      </c>
      <c r="C21" s="32"/>
      <c r="D21" s="32"/>
      <c r="E21" s="32" t="s">
        <v>17</v>
      </c>
      <c r="F21" s="32"/>
      <c r="G21" s="32"/>
      <c r="H21" s="33" t="s">
        <v>12</v>
      </c>
      <c r="I21" s="33"/>
      <c r="J21" s="33"/>
      <c r="K21" s="1"/>
      <c r="L21" s="1"/>
    </row>
    <row r="22" spans="1:13" ht="24.75" customHeight="1" x14ac:dyDescent="0.25">
      <c r="A22" s="1"/>
      <c r="B22" s="28" t="s">
        <v>18</v>
      </c>
      <c r="C22" s="28"/>
      <c r="D22" s="28"/>
      <c r="E22" s="28" t="s">
        <v>19</v>
      </c>
      <c r="F22" s="28"/>
      <c r="G22" s="28"/>
      <c r="H22" s="24"/>
      <c r="I22" s="24"/>
      <c r="J22" s="24"/>
      <c r="K22" s="1"/>
      <c r="L22" s="1"/>
    </row>
    <row r="23" spans="1:13" ht="12" customHeight="1" x14ac:dyDescent="0.25">
      <c r="A23" s="1"/>
      <c r="B23" s="30">
        <v>2021</v>
      </c>
      <c r="C23" s="30">
        <v>2022</v>
      </c>
      <c r="D23" s="22" t="s">
        <v>13</v>
      </c>
      <c r="E23" s="30">
        <v>2021</v>
      </c>
      <c r="F23" s="30">
        <v>2022</v>
      </c>
      <c r="G23" s="22" t="s">
        <v>13</v>
      </c>
      <c r="H23" s="30">
        <v>2021</v>
      </c>
      <c r="I23" s="30">
        <v>2022</v>
      </c>
      <c r="J23" s="22" t="s">
        <v>13</v>
      </c>
      <c r="K23" s="1"/>
      <c r="L23" s="1"/>
    </row>
    <row r="24" spans="1:13" ht="12" customHeight="1" x14ac:dyDescent="0.25">
      <c r="A24" s="1"/>
      <c r="B24" s="31"/>
      <c r="C24" s="31"/>
      <c r="D24" s="23" t="s">
        <v>40</v>
      </c>
      <c r="E24" s="31"/>
      <c r="F24" s="31"/>
      <c r="G24" s="23" t="s">
        <v>40</v>
      </c>
      <c r="H24" s="31"/>
      <c r="I24" s="31"/>
      <c r="J24" s="23" t="s">
        <v>40</v>
      </c>
      <c r="K24" s="1"/>
      <c r="L24" s="1"/>
    </row>
    <row r="25" spans="1:13" ht="15" customHeight="1" x14ac:dyDescent="0.25">
      <c r="A25" s="6" t="s">
        <v>4</v>
      </c>
      <c r="B25" s="7">
        <v>19.693131080000001</v>
      </c>
      <c r="C25" s="7">
        <v>21.37184057</v>
      </c>
      <c r="D25" s="8">
        <f>(Tabla83[[#This Row],[Columna4]]*100/Tabla83[[#This Row],[Columna3]])-100</f>
        <v>8.5243402035995501</v>
      </c>
      <c r="E25" s="7">
        <v>45.291040809999998</v>
      </c>
      <c r="F25" s="7">
        <v>47.600391530000003</v>
      </c>
      <c r="G25" s="8">
        <f>(Tabla83[[#This Row],[Columna8]]*100/Tabla83[[#This Row],[Columna7]])-100</f>
        <v>5.0989128946891356</v>
      </c>
      <c r="H25" s="7">
        <f t="shared" ref="H25:I34" si="0">SUM(B9,E9,H9,K9:K19,B25,E25)</f>
        <v>1080.4831691397774</v>
      </c>
      <c r="I25" s="7">
        <f t="shared" si="0"/>
        <v>1149.87668102782</v>
      </c>
      <c r="J25" s="8">
        <f>(Tabla83[[#This Row],[Columna12]]*100/Tabla83[[#This Row],[Columna11]])-100</f>
        <v>6.4224519057793401</v>
      </c>
      <c r="K25" s="1"/>
      <c r="L25" s="27"/>
    </row>
    <row r="26" spans="1:13" ht="15" customHeight="1" x14ac:dyDescent="0.25">
      <c r="A26" s="9" t="s">
        <v>5</v>
      </c>
      <c r="B26" s="10">
        <v>38.89940696</v>
      </c>
      <c r="C26" s="10">
        <v>41.53418327</v>
      </c>
      <c r="D26" s="11">
        <f>(Tabla83[[#This Row],[Columna4]]*100/Tabla83[[#This Row],[Columna3]])-100</f>
        <v>6.7733071424696192</v>
      </c>
      <c r="E26" s="10">
        <v>102.6075821</v>
      </c>
      <c r="F26" s="10">
        <v>105.28083047</v>
      </c>
      <c r="G26" s="11">
        <f>(Tabla83[[#This Row],[Columna8]]*100/Tabla83[[#This Row],[Columna7]])-100</f>
        <v>2.6053127023251363</v>
      </c>
      <c r="H26" s="10">
        <f t="shared" si="0"/>
        <v>1254.0268915597774</v>
      </c>
      <c r="I26" s="10">
        <f t="shared" si="0"/>
        <v>1327.4461281578201</v>
      </c>
      <c r="J26" s="11">
        <f>(Tabla83[[#This Row],[Columna12]]*100/Tabla83[[#This Row],[Columna11]])-100</f>
        <v>5.8546780050883029</v>
      </c>
      <c r="K26" s="1"/>
      <c r="L26" s="27"/>
    </row>
    <row r="27" spans="1:13" ht="15" customHeight="1" x14ac:dyDescent="0.25">
      <c r="A27" s="6" t="s">
        <v>15</v>
      </c>
      <c r="B27" s="7">
        <v>33.991888670000002</v>
      </c>
      <c r="C27" s="7">
        <v>34.40541468</v>
      </c>
      <c r="D27" s="8">
        <f>(Tabla83[[#This Row],[Columna4]]*100/Tabla83[[#This Row],[Columna3]])-100</f>
        <v>1.2165431995102978</v>
      </c>
      <c r="E27" s="7">
        <v>114.04563097</v>
      </c>
      <c r="F27" s="7">
        <v>114.84749672</v>
      </c>
      <c r="G27" s="8">
        <f>(Tabla83[[#This Row],[Columna8]]*100/Tabla83[[#This Row],[Columna7]])-100</f>
        <v>0.70310957393091655</v>
      </c>
      <c r="H27" s="7">
        <f t="shared" si="0"/>
        <v>1170.3179500597776</v>
      </c>
      <c r="I27" s="7">
        <f t="shared" si="0"/>
        <v>1232.51351710782</v>
      </c>
      <c r="J27" s="8">
        <f>(Tabla83[[#This Row],[Columna12]]*100/Tabla83[[#This Row],[Columna11]])-100</f>
        <v>5.3144162272197661</v>
      </c>
      <c r="K27" s="1"/>
      <c r="L27" s="27"/>
    </row>
    <row r="28" spans="1:13" ht="15" customHeight="1" x14ac:dyDescent="0.25">
      <c r="A28" s="9" t="s">
        <v>6</v>
      </c>
      <c r="B28" s="10">
        <v>13.69893137</v>
      </c>
      <c r="C28" s="19">
        <v>14.13660593</v>
      </c>
      <c r="D28" s="11">
        <f>(Tabla83[[#This Row],[Columna4]]*100/Tabla83[[#This Row],[Columna3]])-100</f>
        <v>3.1949540309289119</v>
      </c>
      <c r="E28" s="10">
        <v>53.80965303</v>
      </c>
      <c r="F28" s="19">
        <v>56.564338669999998</v>
      </c>
      <c r="G28" s="11">
        <f>(Tabla83[[#This Row],[Columna8]]*100/Tabla83[[#This Row],[Columna7]])-100</f>
        <v>5.1193150018347069</v>
      </c>
      <c r="H28" s="19">
        <f t="shared" si="0"/>
        <v>911.67856839977742</v>
      </c>
      <c r="I28" s="19">
        <f t="shared" si="0"/>
        <v>988.77087475781991</v>
      </c>
      <c r="J28" s="11">
        <f>(Tabla83[[#This Row],[Columna12]]*100/Tabla83[[#This Row],[Columna11]])-100</f>
        <v>8.4560840882065236</v>
      </c>
      <c r="K28" s="1"/>
      <c r="L28" s="27"/>
      <c r="M28" s="26"/>
    </row>
    <row r="29" spans="1:13" ht="15" customHeight="1" x14ac:dyDescent="0.25">
      <c r="A29" s="6" t="s">
        <v>7</v>
      </c>
      <c r="B29" s="7">
        <v>33.28606894</v>
      </c>
      <c r="C29" s="7">
        <v>31.254008320000001</v>
      </c>
      <c r="D29" s="8">
        <f>(Tabla83[[#This Row],[Columna4]]*100/Tabla83[[#This Row],[Columna3]])-100</f>
        <v>-6.1048381040816224</v>
      </c>
      <c r="E29" s="7">
        <v>90.989274449999996</v>
      </c>
      <c r="F29" s="7">
        <v>87.105527760000001</v>
      </c>
      <c r="G29" s="8">
        <f>(Tabla83[[#This Row],[Columna8]]*100/Tabla83[[#This Row],[Columna7]])-100</f>
        <v>-4.268356587604373</v>
      </c>
      <c r="H29" s="7">
        <f t="shared" si="0"/>
        <v>1037.7948390297772</v>
      </c>
      <c r="I29" s="7">
        <f t="shared" si="0"/>
        <v>1076.7976119278201</v>
      </c>
      <c r="J29" s="8">
        <f>(Tabla83[[#This Row],[Columna12]]*100/Tabla83[[#This Row],[Columna11]])-100</f>
        <v>3.758235388268659</v>
      </c>
      <c r="K29" s="1"/>
      <c r="L29" s="27"/>
      <c r="M29" s="26"/>
    </row>
    <row r="30" spans="1:13" ht="15" customHeight="1" x14ac:dyDescent="0.25">
      <c r="A30" s="9" t="s">
        <v>8</v>
      </c>
      <c r="B30" s="10">
        <v>10.037035879999999</v>
      </c>
      <c r="C30" s="10">
        <v>10.702490940000001</v>
      </c>
      <c r="D30" s="11">
        <f>(Tabla83[[#This Row],[Columna4]]*100/Tabla83[[#This Row],[Columna3]])-100</f>
        <v>6.6299958270150228</v>
      </c>
      <c r="E30" s="10">
        <v>54.858148040000003</v>
      </c>
      <c r="F30" s="10">
        <v>56.681943390000001</v>
      </c>
      <c r="G30" s="11">
        <f>(Tabla83[[#This Row],[Columna8]]*100/Tabla83[[#This Row],[Columna7]])-100</f>
        <v>3.3245660219338191</v>
      </c>
      <c r="H30" s="10">
        <f t="shared" si="0"/>
        <v>815.33490325977732</v>
      </c>
      <c r="I30" s="10">
        <f t="shared" si="0"/>
        <v>864.9988755178199</v>
      </c>
      <c r="J30" s="11">
        <f>(Tabla83[[#This Row],[Columna12]]*100/Tabla83[[#This Row],[Columna11]])-100</f>
        <v>6.0912358908568507</v>
      </c>
      <c r="K30" s="1"/>
      <c r="L30" s="27"/>
    </row>
    <row r="31" spans="1:13" ht="15" customHeight="1" x14ac:dyDescent="0.25">
      <c r="A31" s="6" t="s">
        <v>9</v>
      </c>
      <c r="B31" s="7">
        <v>6.0384415799999998</v>
      </c>
      <c r="C31" s="7">
        <v>9.8764240100000009</v>
      </c>
      <c r="D31" s="8">
        <f>(Tabla83[[#This Row],[Columna4]]*100/Tabla83[[#This Row],[Columna3]])-100</f>
        <v>63.559154777812751</v>
      </c>
      <c r="E31" s="7">
        <v>32.978680930000003</v>
      </c>
      <c r="F31" s="7">
        <v>34.81467894</v>
      </c>
      <c r="G31" s="8">
        <f>(Tabla83[[#This Row],[Columna8]]*100/Tabla83[[#This Row],[Columna7]])-100</f>
        <v>5.5672269424512564</v>
      </c>
      <c r="H31" s="7">
        <f t="shared" si="0"/>
        <v>733.30608596977743</v>
      </c>
      <c r="I31" s="7">
        <f t="shared" si="0"/>
        <v>789.12827285781998</v>
      </c>
      <c r="J31" s="8">
        <f>(Tabla83[[#This Row],[Columna12]]*100/Tabla83[[#This Row],[Columna11]])-100</f>
        <v>7.6123992362915232</v>
      </c>
      <c r="K31" s="1"/>
      <c r="L31" s="27"/>
    </row>
    <row r="32" spans="1:13" ht="15" customHeight="1" x14ac:dyDescent="0.25">
      <c r="A32" s="9" t="s">
        <v>10</v>
      </c>
      <c r="B32" s="10">
        <v>49.637495190000003</v>
      </c>
      <c r="C32" s="10">
        <v>51.102380709999998</v>
      </c>
      <c r="D32" s="11">
        <f>(Tabla83[[#This Row],[Columna4]]*100/Tabla83[[#This Row],[Columna3]])-100</f>
        <v>2.9511672867310779</v>
      </c>
      <c r="E32" s="10">
        <v>129.29347116</v>
      </c>
      <c r="F32" s="10">
        <v>129.3950858</v>
      </c>
      <c r="G32" s="11">
        <f>(Tabla83[[#This Row],[Columna8]]*100/Tabla83[[#This Row],[Columna7]])-100</f>
        <v>7.859224374466578E-2</v>
      </c>
      <c r="H32" s="10">
        <f t="shared" si="0"/>
        <v>1034.1358794497773</v>
      </c>
      <c r="I32" s="10">
        <f t="shared" si="0"/>
        <v>1097.4125370578199</v>
      </c>
      <c r="J32" s="11">
        <f>(Tabla83[[#This Row],[Columna12]]*100/Tabla83[[#This Row],[Columna11]])-100</f>
        <v>6.1187953019974088</v>
      </c>
      <c r="K32" s="1"/>
      <c r="L32" s="27"/>
    </row>
    <row r="33" spans="1:13" ht="15" customHeight="1" x14ac:dyDescent="0.25">
      <c r="A33" s="6" t="s">
        <v>11</v>
      </c>
      <c r="B33" s="7">
        <v>8.7203902099999997</v>
      </c>
      <c r="C33" s="7">
        <v>11.437778329999999</v>
      </c>
      <c r="D33" s="8">
        <f>(Tabla83[[#This Row],[Columna4]]*100/Tabla83[[#This Row],[Columna3]])-100</f>
        <v>31.161313365127484</v>
      </c>
      <c r="E33" s="7">
        <v>45.962566619999997</v>
      </c>
      <c r="F33" s="7">
        <v>47.672872679999998</v>
      </c>
      <c r="G33" s="8">
        <f>(Tabla83[[#This Row],[Columna8]]*100/Tabla83[[#This Row],[Columna7]])-100</f>
        <v>3.7210847560801454</v>
      </c>
      <c r="H33" s="7">
        <f t="shared" si="0"/>
        <v>640.06728707977732</v>
      </c>
      <c r="I33" s="7">
        <f t="shared" si="0"/>
        <v>686.40933517781991</v>
      </c>
      <c r="J33" s="8">
        <f>(Tabla83[[#This Row],[Columna12]]*100/Tabla83[[#This Row],[Columna11]])-100</f>
        <v>7.2401838109040142</v>
      </c>
      <c r="K33" s="1"/>
      <c r="L33" s="27"/>
    </row>
    <row r="34" spans="1:13" ht="15" customHeight="1" x14ac:dyDescent="0.25">
      <c r="A34" s="12" t="s">
        <v>0</v>
      </c>
      <c r="B34" s="13">
        <v>214.00278988000002</v>
      </c>
      <c r="C34" s="13">
        <f>SUM(C25:C33)</f>
        <v>225.82112675999997</v>
      </c>
      <c r="D34" s="13">
        <f>(Tabla83[[#This Row],[Columna4]]*100/Tabla83[[#This Row],[Columna3]])-100</f>
        <v>5.5225153310510393</v>
      </c>
      <c r="E34" s="13">
        <v>669.83604811000009</v>
      </c>
      <c r="F34" s="13">
        <f>SUM(F25:F33)</f>
        <v>679.96316595999997</v>
      </c>
      <c r="G34" s="14">
        <f>(Tabla83[[#This Row],[Columna8]]*100/Tabla83[[#This Row],[Columna7]])-100</f>
        <v>1.5118800904451604</v>
      </c>
      <c r="H34" s="13">
        <f t="shared" si="0"/>
        <v>2640.3583893297773</v>
      </c>
      <c r="I34" s="13">
        <f t="shared" si="0"/>
        <v>2780.93651024782</v>
      </c>
      <c r="J34" s="14">
        <f>(Tabla83[[#This Row],[Columna12]]*100/Tabla83[[#This Row],[Columna11]])-100</f>
        <v>5.3242060428670328</v>
      </c>
      <c r="K34" s="1"/>
      <c r="L34" s="27"/>
    </row>
    <row r="35" spans="1:13" ht="15" customHeight="1" x14ac:dyDescent="0.25">
      <c r="A35" s="15" t="s">
        <v>16</v>
      </c>
      <c r="B35" s="16">
        <f>(B34*100)/H34</f>
        <v>8.1050659919815669</v>
      </c>
      <c r="C35" s="16">
        <f>(C34*100)/I34</f>
        <v>8.1203265852292397</v>
      </c>
      <c r="D35" s="17">
        <f>(Tabla83[[#This Row],[Columna4]]*100/Tabla83[[#This Row],[Columna3]])-100</f>
        <v>0.18828462671088175</v>
      </c>
      <c r="E35" s="16">
        <f>(E34*100)/H34</f>
        <v>25.369133630379238</v>
      </c>
      <c r="F35" s="16">
        <f>(F34*100)/I34</f>
        <v>24.450869822245807</v>
      </c>
      <c r="G35" s="17">
        <f>(Tabla83[[#This Row],[Columna8]]*100/Tabla83[[#This Row],[Columna7]])-100</f>
        <v>-3.619610434917746</v>
      </c>
      <c r="H35" s="16">
        <v>100</v>
      </c>
      <c r="I35" s="25">
        <v>100</v>
      </c>
      <c r="J35" s="17">
        <f>(Tabla83[[#This Row],[Columna12]]*100/Tabla83[[#This Row],[Columna11]])-100</f>
        <v>0</v>
      </c>
      <c r="K35" s="1"/>
      <c r="L35" s="27"/>
    </row>
    <row r="36" spans="1:13" ht="28.5" customHeight="1" x14ac:dyDescent="0.25">
      <c r="A36" s="20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x14ac:dyDescent="0.25">
      <c r="A37" s="20" t="s">
        <v>22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4" customHeight="1" x14ac:dyDescent="0.25">
      <c r="A38" s="20" t="s">
        <v>21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20" t="s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20" t="s">
        <v>23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20" t="s">
        <v>24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20" t="s">
        <v>25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20" t="s">
        <v>34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20" t="s">
        <v>26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20" t="s">
        <v>27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20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20" t="s">
        <v>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20" t="s">
        <v>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2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 t="s">
        <v>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 t="s">
        <v>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9.5" customHeight="1" x14ac:dyDescent="0.25">
      <c r="A52" s="20" t="s">
        <v>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23">
    <mergeCell ref="E21:G21"/>
    <mergeCell ref="H21:J21"/>
    <mergeCell ref="B23:B24"/>
    <mergeCell ref="C23:C24"/>
    <mergeCell ref="E23:E24"/>
    <mergeCell ref="F23:F24"/>
    <mergeCell ref="H23:H24"/>
    <mergeCell ref="B22:D22"/>
    <mergeCell ref="E22:G22"/>
    <mergeCell ref="I23:I24"/>
    <mergeCell ref="B21:D21"/>
    <mergeCell ref="B6:D6"/>
    <mergeCell ref="E6:G6"/>
    <mergeCell ref="H6:J6"/>
    <mergeCell ref="K6:M6"/>
    <mergeCell ref="B7:B8"/>
    <mergeCell ref="C7:C8"/>
    <mergeCell ref="E7:E8"/>
    <mergeCell ref="F7:F8"/>
    <mergeCell ref="H7:H8"/>
    <mergeCell ref="I7:I8"/>
    <mergeCell ref="K7:K8"/>
    <mergeCell ref="L7:L8"/>
  </mergeCells>
  <pageMargins left="0.31" right="0.70866141732283472" top="0.74803149606299213" bottom="0.74803149606299213" header="0.31496062992125984" footer="0.31496062992125984"/>
  <pageSetup paperSize="9" scale="62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1.8.2-13 </vt:lpstr>
      <vt:lpstr>'1.8.2-13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2015-08-10T11:07:18Z</cp:lastPrinted>
  <dcterms:created xsi:type="dcterms:W3CDTF">2014-08-13T12:30:34Z</dcterms:created>
  <dcterms:modified xsi:type="dcterms:W3CDTF">2023-02-20T13:19:23Z</dcterms:modified>
</cp:coreProperties>
</file>