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8\1.8.2\1.8.2.1 Diputaciones\"/>
    </mc:Choice>
  </mc:AlternateContent>
  <xr:revisionPtr revIDLastSave="0" documentId="13_ncr:1_{325B746C-290B-490A-BD3D-641E5F0848C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7" sheetId="15" r:id="rId1"/>
  </sheets>
  <definedNames>
    <definedName name="_xlnm.Print_Area" localSheetId="0">'1.8.2-7'!$A$1:$J$19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5" l="1"/>
  <c r="K33" i="15"/>
  <c r="H33" i="15"/>
  <c r="H34" i="15" s="1"/>
  <c r="E34" i="15"/>
  <c r="E33" i="15"/>
  <c r="B33" i="15"/>
  <c r="B34" i="15" s="1"/>
  <c r="H20" i="15"/>
  <c r="H19" i="15"/>
  <c r="B20" i="15"/>
  <c r="E19" i="15"/>
  <c r="E20" i="15" s="1"/>
  <c r="B19" i="15"/>
  <c r="M33" i="15"/>
  <c r="L33" i="15"/>
  <c r="L34" i="15" s="1"/>
  <c r="I33" i="15"/>
  <c r="J33" i="15" s="1"/>
  <c r="F33" i="15"/>
  <c r="C33" i="15"/>
  <c r="D33" i="15" s="1"/>
  <c r="M32" i="15"/>
  <c r="J32" i="15"/>
  <c r="G32" i="15"/>
  <c r="D32" i="15"/>
  <c r="M31" i="15"/>
  <c r="J31" i="15"/>
  <c r="G31" i="15"/>
  <c r="D31" i="15"/>
  <c r="M30" i="15"/>
  <c r="J30" i="15"/>
  <c r="G30" i="15"/>
  <c r="D30" i="15"/>
  <c r="M29" i="15"/>
  <c r="J29" i="15"/>
  <c r="G29" i="15"/>
  <c r="D29" i="15"/>
  <c r="M28" i="15"/>
  <c r="J28" i="15"/>
  <c r="G28" i="15"/>
  <c r="D28" i="15"/>
  <c r="M27" i="15"/>
  <c r="J27" i="15"/>
  <c r="G27" i="15"/>
  <c r="D27" i="15"/>
  <c r="M26" i="15"/>
  <c r="J26" i="15"/>
  <c r="G26" i="15"/>
  <c r="D26" i="15"/>
  <c r="M25" i="15"/>
  <c r="J25" i="15"/>
  <c r="G25" i="15"/>
  <c r="D25" i="15"/>
  <c r="M24" i="15"/>
  <c r="J24" i="15"/>
  <c r="G24" i="15"/>
  <c r="D24" i="15"/>
  <c r="I19" i="15"/>
  <c r="J19" i="15" s="1"/>
  <c r="F19" i="15"/>
  <c r="C19" i="15"/>
  <c r="J18" i="15"/>
  <c r="G18" i="15"/>
  <c r="D18" i="15"/>
  <c r="J17" i="15"/>
  <c r="G17" i="15"/>
  <c r="D17" i="15"/>
  <c r="J16" i="15"/>
  <c r="G16" i="15"/>
  <c r="D16" i="15"/>
  <c r="J15" i="15"/>
  <c r="G15" i="15"/>
  <c r="D15" i="15"/>
  <c r="J14" i="15"/>
  <c r="G14" i="15"/>
  <c r="J13" i="15"/>
  <c r="G13" i="15"/>
  <c r="D13" i="15"/>
  <c r="J12" i="15"/>
  <c r="G12" i="15"/>
  <c r="J11" i="15"/>
  <c r="G11" i="15"/>
  <c r="D11" i="15"/>
  <c r="J10" i="15"/>
  <c r="G10" i="15"/>
  <c r="D10" i="15"/>
  <c r="F20" i="15" l="1"/>
  <c r="I20" i="15"/>
  <c r="F34" i="15"/>
  <c r="G33" i="15"/>
  <c r="G19" i="15"/>
  <c r="D19" i="15"/>
  <c r="C34" i="15"/>
  <c r="I34" i="15"/>
  <c r="C20" i="15"/>
</calcChain>
</file>

<file path=xl/sharedStrings.xml><?xml version="1.0" encoding="utf-8"?>
<sst xmlns="http://schemas.openxmlformats.org/spreadsheetml/2006/main" count="49" uniqueCount="26">
  <si>
    <t>Deuda Pública</t>
  </si>
  <si>
    <t>Servicios públicos básicos</t>
  </si>
  <si>
    <t>Actuaciones de protección y promoción social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</si>
  <si>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</si>
  <si>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</si>
  <si>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</si>
  <si>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</si>
  <si>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</si>
  <si>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</si>
  <si>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</si>
  <si>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</si>
  <si>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</si>
  <si>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Diputaciones</t>
  </si>
  <si>
    <t>Producción de bienes públicos de carácter preferente</t>
  </si>
  <si>
    <t>Actuaciones de carácter económico</t>
  </si>
  <si>
    <t>Actuaciones de carácter general</t>
  </si>
  <si>
    <t>Total Gastos</t>
  </si>
  <si>
    <t>% sobre gasto total</t>
  </si>
  <si>
    <t>Cuadro 1.8.2-7</t>
  </si>
  <si>
    <t>(millones de euros)</t>
  </si>
  <si>
    <t xml:space="preserve">% var. </t>
  </si>
  <si>
    <t>Fuente: Ministerio de Hacienda y Función Pública.</t>
  </si>
  <si>
    <t xml:space="preserve"> </t>
  </si>
  <si>
    <t>CES. Informe de Situación Económica y Social de Castilla y León en 2023</t>
  </si>
  <si>
    <t xml:space="preserve">Presupuestos Consolidados de las Diputaciones Provinciales de Castilla y León, 2022-2023. Gastos. Clasificación funcional </t>
  </si>
  <si>
    <t>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</si>
</sst>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6" fillId="0" borderId="0"/>
  </cellStyleXfs>
  <cellXfs count="33">
    <xf numFmtId="0" fontId="0" fillId="0" borderId="0" xfId="0"/>
    <xf numFmtId="0" fontId="1" fillId="0" borderId="0" xfId="0" applyFont="1"/>
    <xf numFmtId="0" fontId="4" fillId="3" borderId="0" xfId="2" applyFont="1"/>
    <xf numFmtId="0" fontId="4" fillId="3" borderId="0" xfId="2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 inden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 indent="2"/>
    </xf>
    <xf numFmtId="164" fontId="1" fillId="0" borderId="0" xfId="0" applyNumberFormat="1" applyFont="1" applyAlignment="1">
      <alignment horizontal="right" vertical="center" indent="2"/>
    </xf>
    <xf numFmtId="0" fontId="4" fillId="0" borderId="0" xfId="0" applyFont="1"/>
    <xf numFmtId="0" fontId="4" fillId="4" borderId="0" xfId="3" applyFont="1" applyAlignment="1">
      <alignment horizontal="left" vertical="center" wrapText="1"/>
    </xf>
    <xf numFmtId="4" fontId="4" fillId="4" borderId="0" xfId="3" applyNumberFormat="1" applyFont="1" applyAlignment="1">
      <alignment horizontal="right" vertical="center" indent="2"/>
    </xf>
    <xf numFmtId="164" fontId="4" fillId="4" borderId="0" xfId="3" applyNumberFormat="1" applyFont="1" applyAlignment="1">
      <alignment horizontal="right" vertical="center" indent="2"/>
    </xf>
    <xf numFmtId="0" fontId="4" fillId="4" borderId="0" xfId="3" applyFont="1" applyAlignment="1">
      <alignment horizontal="left" vertical="center"/>
    </xf>
    <xf numFmtId="2" fontId="4" fillId="4" borderId="0" xfId="3" applyNumberFormat="1" applyFont="1" applyAlignment="1">
      <alignment horizontal="right" vertical="center" indent="2"/>
    </xf>
    <xf numFmtId="164" fontId="4" fillId="4" borderId="0" xfId="3" applyNumberFormat="1" applyFont="1" applyAlignment="1">
      <alignment horizontal="right" vertical="center" indent="1"/>
    </xf>
    <xf numFmtId="0" fontId="5" fillId="4" borderId="0" xfId="3" applyFont="1" applyAlignment="1">
      <alignment horizontal="left" vertical="center"/>
    </xf>
    <xf numFmtId="2" fontId="1" fillId="0" borderId="0" xfId="0" applyNumberFormat="1" applyFont="1"/>
    <xf numFmtId="164" fontId="5" fillId="4" borderId="0" xfId="3" applyNumberFormat="1" applyFont="1" applyAlignment="1">
      <alignment horizontal="right" vertical="center" indent="1"/>
    </xf>
    <xf numFmtId="164" fontId="5" fillId="4" borderId="0" xfId="3" applyNumberFormat="1" applyFont="1" applyAlignment="1">
      <alignment horizontal="right" vertical="center" indent="2"/>
    </xf>
    <xf numFmtId="0" fontId="3" fillId="2" borderId="0" xfId="1" applyFont="1" applyAlignment="1">
      <alignment vertical="center"/>
    </xf>
    <xf numFmtId="2" fontId="1" fillId="0" borderId="0" xfId="0" applyNumberFormat="1" applyFont="1" applyAlignment="1">
      <alignment horizontal="right" vertical="center" indent="2"/>
    </xf>
    <xf numFmtId="165" fontId="1" fillId="0" borderId="0" xfId="0" applyNumberFormat="1" applyFont="1" applyAlignment="1">
      <alignment horizontal="right" vertical="center" indent="2"/>
    </xf>
    <xf numFmtId="165" fontId="1" fillId="0" borderId="0" xfId="0" applyNumberFormat="1" applyFont="1"/>
    <xf numFmtId="165" fontId="4" fillId="5" borderId="0" xfId="0" applyNumberFormat="1" applyFont="1" applyFill="1" applyAlignment="1">
      <alignment horizontal="right" vertical="center" indent="2"/>
    </xf>
    <xf numFmtId="164" fontId="4" fillId="5" borderId="0" xfId="0" applyNumberFormat="1" applyFont="1" applyFill="1" applyAlignment="1">
      <alignment horizontal="right" vertical="center" indent="2"/>
    </xf>
    <xf numFmtId="2" fontId="5" fillId="4" borderId="0" xfId="3" applyNumberFormat="1" applyFont="1" applyAlignment="1">
      <alignment horizontal="right" vertical="center" indent="2"/>
    </xf>
    <xf numFmtId="2" fontId="4" fillId="5" borderId="0" xfId="0" applyNumberFormat="1" applyFont="1" applyFill="1"/>
    <xf numFmtId="4" fontId="1" fillId="0" borderId="0" xfId="0" applyNumberFormat="1" applyFont="1"/>
    <xf numFmtId="0" fontId="3" fillId="2" borderId="0" xfId="1" applyFont="1" applyAlignment="1">
      <alignment horizontal="center" vertical="center" wrapText="1"/>
    </xf>
    <xf numFmtId="0" fontId="4" fillId="3" borderId="0" xfId="2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</cellXfs>
  <cellStyles count="5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4" xr:uid="{C0EA4A04-8C8F-423C-AEDF-3A502A3C011D}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</dxf>
  </dxfs>
  <tableStyles count="1" defaultTableStyle="TableStyleMedium9" defaultPivotStyle="PivotStyleLight16">
    <tableStyle name="Invisible" pivot="0" table="0" count="0" xr9:uid="{04872A4B-4AB3-481F-8595-EC1D9F0A08BF}"/>
  </tableStyles>
  <colors>
    <mruColors>
      <color rgb="FFCCFF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0EA318-0E49-40F2-8DB8-D8B8225E8F13}" name="Tabla92" displayName="Tabla92" ref="A10:J20" headerRowCount="0" totalsRowShown="0" headerRowDxfId="51" dataDxfId="50" tableBorderDxfId="49">
  <tableColumns count="10">
    <tableColumn id="1" xr3:uid="{22803C90-71E9-44D2-B17D-4C3930CE62F2}" name="Columna1" headerRowDxfId="48" dataDxfId="47"/>
    <tableColumn id="3" xr3:uid="{32EF3211-0EAB-40F2-9A51-C5D032EBDBCB}" name="Columna3" headerRowDxfId="46" dataDxfId="45" dataCellStyle="20% - Énfasis1"/>
    <tableColumn id="4" xr3:uid="{EB5C5E93-7B07-4AA7-A783-04783853B8B0}" name="Columna4" headerRowDxfId="44" dataDxfId="43" dataCellStyle="20% - Énfasis1"/>
    <tableColumn id="5" xr3:uid="{31079B4A-2499-435E-A1B4-02AAB6583570}" name="Columna5" headerRowDxfId="42" dataDxfId="41" dataCellStyle="20% - Énfasis1">
      <calculatedColumnFormula>(Tabla92[[#This Row],[Columna4]]-Tabla92[[#This Row],[Columna3]])/Tabla92[[#This Row],[Columna3]]*100</calculatedColumnFormula>
    </tableColumn>
    <tableColumn id="7" xr3:uid="{7C04E762-DCB4-45AF-99B1-632FF858F6DC}" name="Columna7" headerRowDxfId="40" dataDxfId="39"/>
    <tableColumn id="8" xr3:uid="{13D63B1C-3A84-419D-91B4-1485E7865B35}" name="Columna8" headerRowDxfId="38" dataDxfId="37"/>
    <tableColumn id="9" xr3:uid="{A1621DDA-0489-4870-8CE0-6004B49ACB45}" name="Columna9" headerRowDxfId="36" dataDxfId="35" dataCellStyle="20% - Énfasis1">
      <calculatedColumnFormula>(Tabla92[[#This Row],[Columna8]]-Tabla92[[#This Row],[Columna7]])/Tabla92[[#This Row],[Columna7]]*100</calculatedColumnFormula>
    </tableColumn>
    <tableColumn id="11" xr3:uid="{08CA90D9-6524-48E4-ADAB-27D2D980B88B}" name="Columna11" headerRowDxfId="34" dataDxfId="33"/>
    <tableColumn id="12" xr3:uid="{326AD2B4-BC4D-4DC9-8F9C-FDA94020CC59}" name="Columna12" headerRowDxfId="32" dataDxfId="31"/>
    <tableColumn id="13" xr3:uid="{B6E13B52-578C-440A-B798-F7EB0D3137EC}" name="Columna13" headerRowDxfId="30" dataDxfId="29">
      <calculatedColumnFormula>(Tabla92[[#This Row],[Columna12]]-Tabla92[[#This Row],[Columna11]])/Tabla92[[#This Row],[Columna11]]*100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B8C9ED-D154-4D66-A85E-EA1E07EC628A}" name="Tabla10353" displayName="Tabla10353" ref="A24:M34" headerRowCount="0" totalsRowShown="0" headerRowDxfId="28" dataDxfId="27" tableBorderDxfId="26">
  <tableColumns count="13">
    <tableColumn id="1" xr3:uid="{67570888-8EBE-4013-90A7-4A501EAABAF6}" name="Columna1" headerRowDxfId="25" dataDxfId="24" dataCellStyle="Normal"/>
    <tableColumn id="3" xr3:uid="{4133CDB2-347C-46EF-AAF8-DA080A93DA43}" name="Columna3" headerRowDxfId="23" dataDxfId="22" dataCellStyle="20% - Énfasis1"/>
    <tableColumn id="4" xr3:uid="{5B229753-E50F-46F9-8158-5D805C9CBE82}" name="Columna4" headerRowDxfId="21" dataDxfId="20"/>
    <tableColumn id="5" xr3:uid="{18997163-8445-4AA1-861E-E729E26F5E12}" name="Columna5" headerRowDxfId="19" dataDxfId="18">
      <calculatedColumnFormula>(Tabla10353[[#This Row],[Columna4]]-Tabla10353[[#This Row],[Columna3]])/Tabla10353[[#This Row],[Columna3]]*100</calculatedColumnFormula>
    </tableColumn>
    <tableColumn id="7" xr3:uid="{CC639377-2C47-44E1-BA66-BDB2CBABB442}" name="Columna7" headerRowDxfId="17" dataDxfId="16" dataCellStyle="20% - Énfasis1"/>
    <tableColumn id="8" xr3:uid="{BE84549B-8DC4-47E7-BCCE-A6FEE94468F6}" name="Columna8" headerRowDxfId="15" dataDxfId="14"/>
    <tableColumn id="9" xr3:uid="{251CE061-35E7-4C30-B740-171D1EDF84EC}" name="Columna9" headerRowDxfId="13" dataDxfId="12">
      <calculatedColumnFormula>(Tabla10353[[#This Row],[Columna8]]-Tabla10353[[#This Row],[Columna7]])/Tabla10353[[#This Row],[Columna7]]*100</calculatedColumnFormula>
    </tableColumn>
    <tableColumn id="11" xr3:uid="{6B1273DF-E3C2-403E-ABDF-D13424C09B8B}" name="Columna11" headerRowDxfId="11" dataDxfId="10" dataCellStyle="20% - Énfasis1"/>
    <tableColumn id="12" xr3:uid="{2D7CE52C-0BB8-4E00-A2DB-8F7FBE09BB04}" name="Columna12" headerRowDxfId="9" dataDxfId="8"/>
    <tableColumn id="13" xr3:uid="{1AE52089-933F-441E-96C6-663E2073BA03}" name="Columna13" headerRowDxfId="7" dataDxfId="6">
      <calculatedColumnFormula>(Tabla10353[[#This Row],[Columna12]]-Tabla10353[[#This Row],[Columna11]])/Tabla10353[[#This Row],[Columna11]]*100</calculatedColumnFormula>
    </tableColumn>
    <tableColumn id="2" xr3:uid="{5F0C48F0-C953-49BE-95E9-A15807062E2D}" name="Columna2" headerRowDxfId="5" dataDxfId="4"/>
    <tableColumn id="10" xr3:uid="{1492BE9A-5FA0-4E63-9664-FF9C9EE069C8}" name="Columna10" headerRowDxfId="3" dataDxfId="2" dataCellStyle="20% - Énfasis1"/>
    <tableColumn id="6" xr3:uid="{284BF729-A9DF-46FD-99F1-AE06093A3E44}" name="Columna6" headerRowDxfId="1" dataDxfId="0">
      <calculatedColumnFormula>(Tabla10353[[#This Row],[Columna10]]-Tabla10353[[#This Row],[Columna2]])/Tabla10353[[#This Row],[Columna2]]*100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9DA9E-9A69-46EE-B9E7-7821CA84C2D9}">
  <sheetPr>
    <pageSetUpPr fitToPage="1"/>
  </sheetPr>
  <dimension ref="A1:N39"/>
  <sheetViews>
    <sheetView tabSelected="1" topLeftCell="A18" zoomScale="110" zoomScaleNormal="110" workbookViewId="0">
      <selection activeCell="P17" sqref="P17"/>
    </sheetView>
  </sheetViews>
  <sheetFormatPr baseColWidth="10" defaultRowHeight="15" x14ac:dyDescent="0.25"/>
  <cols>
    <col min="1" max="1" width="19" style="1" customWidth="1"/>
    <col min="2" max="8" width="10.7109375" style="1" customWidth="1"/>
    <col min="9" max="10" width="11.42578125" style="1" customWidth="1"/>
    <col min="11" max="11" width="10.7109375" style="1" customWidth="1"/>
    <col min="12" max="12" width="12" style="1" customWidth="1"/>
    <col min="13" max="13" width="10.7109375" style="1" customWidth="1"/>
    <col min="14" max="16384" width="11.42578125" style="1"/>
  </cols>
  <sheetData>
    <row r="1" spans="1:14" s="9" customFormat="1" ht="19.5" customHeight="1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</row>
    <row r="3" spans="1:14" x14ac:dyDescent="0.25">
      <c r="A3" s="2" t="s">
        <v>18</v>
      </c>
      <c r="B3" s="2"/>
      <c r="C3" s="2"/>
      <c r="D3" s="2"/>
      <c r="E3" s="2"/>
      <c r="F3" s="2"/>
      <c r="G3" s="2"/>
      <c r="H3" s="2"/>
      <c r="I3" s="2"/>
      <c r="J3" s="2"/>
    </row>
    <row r="4" spans="1:14" x14ac:dyDescent="0.25">
      <c r="A4" s="2" t="s">
        <v>24</v>
      </c>
      <c r="B4" s="2"/>
      <c r="C4" s="2"/>
      <c r="D4" s="2"/>
      <c r="E4" s="2"/>
      <c r="F4" s="2"/>
      <c r="G4" s="2"/>
      <c r="H4" s="2"/>
      <c r="I4" s="2"/>
      <c r="J4" s="2"/>
    </row>
    <row r="5" spans="1:14" x14ac:dyDescent="0.25">
      <c r="A5" s="2" t="s">
        <v>19</v>
      </c>
      <c r="B5" s="2"/>
      <c r="C5" s="2"/>
      <c r="D5" s="2"/>
      <c r="E5" s="2"/>
      <c r="F5" s="2"/>
      <c r="G5" s="2"/>
      <c r="H5" s="2"/>
      <c r="I5" s="2"/>
      <c r="J5" s="2"/>
    </row>
    <row r="6" spans="1:14" x14ac:dyDescent="0.25">
      <c r="C6" s="17" t="s">
        <v>22</v>
      </c>
    </row>
    <row r="7" spans="1:14" ht="38.25" customHeight="1" x14ac:dyDescent="0.25">
      <c r="B7" s="29" t="s">
        <v>0</v>
      </c>
      <c r="C7" s="29"/>
      <c r="D7" s="29"/>
      <c r="E7" s="29" t="s">
        <v>1</v>
      </c>
      <c r="F7" s="29"/>
      <c r="G7" s="29"/>
      <c r="H7" s="29" t="s">
        <v>2</v>
      </c>
      <c r="I7" s="29"/>
      <c r="J7" s="29"/>
    </row>
    <row r="8" spans="1:14" ht="17.100000000000001" customHeight="1" x14ac:dyDescent="0.25">
      <c r="B8" s="30">
        <v>2022</v>
      </c>
      <c r="C8" s="30">
        <v>2023</v>
      </c>
      <c r="D8" s="3" t="s">
        <v>20</v>
      </c>
      <c r="E8" s="30">
        <v>2022</v>
      </c>
      <c r="F8" s="30">
        <v>2023</v>
      </c>
      <c r="G8" s="3" t="s">
        <v>20</v>
      </c>
      <c r="H8" s="30">
        <v>2022</v>
      </c>
      <c r="I8" s="30">
        <v>2023</v>
      </c>
      <c r="J8" s="3" t="s">
        <v>20</v>
      </c>
      <c r="L8"/>
      <c r="M8"/>
      <c r="N8"/>
    </row>
    <row r="9" spans="1:14" ht="17.100000000000001" customHeight="1" x14ac:dyDescent="0.25">
      <c r="B9" s="30"/>
      <c r="C9" s="30"/>
      <c r="D9" s="3" t="s">
        <v>25</v>
      </c>
      <c r="E9" s="30"/>
      <c r="F9" s="30"/>
      <c r="G9" s="3" t="s">
        <v>25</v>
      </c>
      <c r="H9" s="30"/>
      <c r="I9" s="30"/>
      <c r="J9" s="3" t="s">
        <v>25</v>
      </c>
      <c r="L9"/>
      <c r="M9"/>
      <c r="N9"/>
    </row>
    <row r="10" spans="1:14" ht="17.100000000000001" customHeight="1" x14ac:dyDescent="0.25">
      <c r="A10" s="1" t="s">
        <v>3</v>
      </c>
      <c r="B10" s="21">
        <v>1.2672015300000001</v>
      </c>
      <c r="C10" s="21">
        <v>1.57</v>
      </c>
      <c r="D10" s="22">
        <f>(Tabla92[[#This Row],[Columna4]]-Tabla92[[#This Row],[Columna3]])/Tabla92[[#This Row],[Columna3]]*100</f>
        <v>23.895052431005183</v>
      </c>
      <c r="E10" s="7">
        <v>16.27955635</v>
      </c>
      <c r="F10" s="7">
        <v>17.59</v>
      </c>
      <c r="G10" s="8">
        <f>(Tabla92[[#This Row],[Columna8]]-Tabla92[[#This Row],[Columna7]])/Tabla92[[#This Row],[Columna7]]*100</f>
        <v>8.0496275317723871</v>
      </c>
      <c r="H10" s="7">
        <v>22.77061548</v>
      </c>
      <c r="I10" s="7">
        <v>25.31</v>
      </c>
      <c r="J10" s="8">
        <f>(Tabla92[[#This Row],[Columna12]]-Tabla92[[#This Row],[Columna11]])/Tabla92[[#This Row],[Columna11]]*100</f>
        <v>11.152024073439753</v>
      </c>
      <c r="L10"/>
      <c r="M10"/>
      <c r="N10"/>
    </row>
    <row r="11" spans="1:14" ht="17.100000000000001" customHeight="1" x14ac:dyDescent="0.25">
      <c r="A11" s="1" t="s">
        <v>4</v>
      </c>
      <c r="B11" s="21">
        <v>5.86</v>
      </c>
      <c r="C11" s="21">
        <v>7.1</v>
      </c>
      <c r="D11" s="22">
        <f>(Tabla92[[#This Row],[Columna4]]-Tabla92[[#This Row],[Columna3]])/Tabla92[[#This Row],[Columna3]]*100</f>
        <v>21.160409556313979</v>
      </c>
      <c r="E11" s="7">
        <v>12.018599999999999</v>
      </c>
      <c r="F11" s="7">
        <v>13.36</v>
      </c>
      <c r="G11" s="8">
        <f>(Tabla92[[#This Row],[Columna8]]-Tabla92[[#This Row],[Columna7]])/Tabla92[[#This Row],[Columna7]]*100</f>
        <v>11.161033731050207</v>
      </c>
      <c r="H11" s="7">
        <v>46.188299999999998</v>
      </c>
      <c r="I11" s="7">
        <v>47.95</v>
      </c>
      <c r="J11" s="8">
        <f>(Tabla92[[#This Row],[Columna12]]-Tabla92[[#This Row],[Columna11]])/Tabla92[[#This Row],[Columna11]]*100</f>
        <v>3.8141693892176263</v>
      </c>
      <c r="L11"/>
      <c r="M11"/>
      <c r="N11"/>
    </row>
    <row r="12" spans="1:14" ht="17.100000000000001" customHeight="1" x14ac:dyDescent="0.25">
      <c r="A12" s="1" t="s">
        <v>5</v>
      </c>
      <c r="B12" s="21">
        <v>0</v>
      </c>
      <c r="C12" s="21">
        <v>0</v>
      </c>
      <c r="D12" s="22">
        <v>0</v>
      </c>
      <c r="E12" s="7">
        <v>26.094434329999999</v>
      </c>
      <c r="F12" s="7">
        <v>31.18</v>
      </c>
      <c r="G12" s="8">
        <f>(Tabla92[[#This Row],[Columna8]]-Tabla92[[#This Row],[Columna7]])/Tabla92[[#This Row],[Columna7]]*100</f>
        <v>19.489081869666272</v>
      </c>
      <c r="H12" s="7">
        <v>33.930254920000003</v>
      </c>
      <c r="I12" s="7">
        <v>38.299999999999997</v>
      </c>
      <c r="J12" s="8">
        <f>(Tabla92[[#This Row],[Columna12]]-Tabla92[[#This Row],[Columna11]])/Tabla92[[#This Row],[Columna11]]*100</f>
        <v>12.878609637041871</v>
      </c>
      <c r="L12"/>
      <c r="M12"/>
      <c r="N12"/>
    </row>
    <row r="13" spans="1:14" ht="17.100000000000001" customHeight="1" x14ac:dyDescent="0.25">
      <c r="A13" s="1" t="s">
        <v>6</v>
      </c>
      <c r="B13" s="21">
        <v>3.11</v>
      </c>
      <c r="C13" s="21">
        <v>2.92</v>
      </c>
      <c r="D13" s="22">
        <f>(Tabla92[[#This Row],[Columna4]]-Tabla92[[#This Row],[Columna3]])/Tabla92[[#This Row],[Columna3]]*100</f>
        <v>-6.1093247588424422</v>
      </c>
      <c r="E13" s="7">
        <v>16.638864000000002</v>
      </c>
      <c r="F13" s="7">
        <v>17.440000000000001</v>
      </c>
      <c r="G13" s="8">
        <f>(Tabla92[[#This Row],[Columna8]]-Tabla92[[#This Row],[Columna7]])/Tabla92[[#This Row],[Columna7]]*100</f>
        <v>4.8148479367341395</v>
      </c>
      <c r="H13" s="7">
        <v>22.937277000000002</v>
      </c>
      <c r="I13" s="7">
        <v>23.67</v>
      </c>
      <c r="J13" s="8">
        <f>(Tabla92[[#This Row],[Columna12]]-Tabla92[[#This Row],[Columna11]])/Tabla92[[#This Row],[Columna11]]*100</f>
        <v>3.1944637543506142</v>
      </c>
      <c r="L13"/>
      <c r="M13"/>
      <c r="N13"/>
    </row>
    <row r="14" spans="1:14" ht="17.100000000000001" customHeight="1" x14ac:dyDescent="0.25">
      <c r="A14" s="1" t="s">
        <v>7</v>
      </c>
      <c r="B14" s="21">
        <v>0</v>
      </c>
      <c r="C14" s="21">
        <v>0</v>
      </c>
      <c r="D14" s="22">
        <v>0</v>
      </c>
      <c r="E14" s="7">
        <v>14.342718</v>
      </c>
      <c r="F14" s="7">
        <v>14.37</v>
      </c>
      <c r="G14" s="8">
        <f>(Tabla92[[#This Row],[Columna8]]-Tabla92[[#This Row],[Columna7]])/Tabla92[[#This Row],[Columna7]]*100</f>
        <v>0.19021499272313366</v>
      </c>
      <c r="H14" s="7">
        <v>43.133803999999998</v>
      </c>
      <c r="I14" s="7">
        <v>46.25</v>
      </c>
      <c r="J14" s="8">
        <f>(Tabla92[[#This Row],[Columna12]]-Tabla92[[#This Row],[Columna11]])/Tabla92[[#This Row],[Columna11]]*100</f>
        <v>7.2244868549038763</v>
      </c>
      <c r="L14"/>
      <c r="M14"/>
      <c r="N14"/>
    </row>
    <row r="15" spans="1:14" ht="17.100000000000001" customHeight="1" x14ac:dyDescent="0.25">
      <c r="A15" s="1" t="s">
        <v>8</v>
      </c>
      <c r="B15" s="21">
        <v>2.5510000000000002</v>
      </c>
      <c r="C15" s="21">
        <v>4.59</v>
      </c>
      <c r="D15" s="22">
        <f>(Tabla92[[#This Row],[Columna4]]-Tabla92[[#This Row],[Columna3]])/Tabla92[[#This Row],[Columna3]]*100</f>
        <v>79.929439435515476</v>
      </c>
      <c r="E15" s="7">
        <v>8.1191504099999996</v>
      </c>
      <c r="F15" s="7">
        <v>13.43</v>
      </c>
      <c r="G15" s="8">
        <f>(Tabla92[[#This Row],[Columna8]]-Tabla92[[#This Row],[Columna7]])/Tabla92[[#This Row],[Columna7]]*100</f>
        <v>65.411395550190335</v>
      </c>
      <c r="H15" s="7">
        <v>33.492628100000005</v>
      </c>
      <c r="I15" s="7">
        <v>37</v>
      </c>
      <c r="J15" s="8">
        <f>(Tabla92[[#This Row],[Columna12]]-Tabla92[[#This Row],[Columna11]])/Tabla92[[#This Row],[Columna11]]*100</f>
        <v>10.472071315299365</v>
      </c>
      <c r="L15"/>
      <c r="M15"/>
      <c r="N15"/>
    </row>
    <row r="16" spans="1:14" ht="17.100000000000001" customHeight="1" x14ac:dyDescent="0.25">
      <c r="A16" s="1" t="s">
        <v>9</v>
      </c>
      <c r="B16" s="21">
        <v>0.499</v>
      </c>
      <c r="C16" s="21">
        <v>0.5</v>
      </c>
      <c r="D16" s="22">
        <f>(Tabla92[[#This Row],[Columna4]]-Tabla92[[#This Row],[Columna3]])/Tabla92[[#This Row],[Columna3]]*100</f>
        <v>0.20040080160320656</v>
      </c>
      <c r="E16" s="7">
        <v>7.7932473700000005</v>
      </c>
      <c r="F16" s="7">
        <v>8.7100000000000009</v>
      </c>
      <c r="G16" s="8">
        <f>(Tabla92[[#This Row],[Columna8]]-Tabla92[[#This Row],[Columna7]])/Tabla92[[#This Row],[Columna7]]*100</f>
        <v>11.763422697565423</v>
      </c>
      <c r="H16" s="7">
        <v>19.941420820000001</v>
      </c>
      <c r="I16" s="7">
        <v>20.04</v>
      </c>
      <c r="J16" s="8">
        <f>(Tabla92[[#This Row],[Columna12]]-Tabla92[[#This Row],[Columna11]])/Tabla92[[#This Row],[Columna11]]*100</f>
        <v>0.49434381275946609</v>
      </c>
      <c r="L16"/>
      <c r="M16"/>
      <c r="N16"/>
    </row>
    <row r="17" spans="1:14" ht="17.100000000000001" customHeight="1" x14ac:dyDescent="0.25">
      <c r="A17" s="1" t="s">
        <v>10</v>
      </c>
      <c r="B17" s="21">
        <v>2.0027278000000002</v>
      </c>
      <c r="C17" s="21">
        <v>2.87</v>
      </c>
      <c r="D17" s="22">
        <f>(Tabla92[[#This Row],[Columna4]]-Tabla92[[#This Row],[Columna3]])/Tabla92[[#This Row],[Columna3]]*100</f>
        <v>43.304546928444289</v>
      </c>
      <c r="E17" s="7">
        <v>15.431264619999999</v>
      </c>
      <c r="F17" s="7">
        <v>15.55</v>
      </c>
      <c r="G17" s="8">
        <f>(Tabla92[[#This Row],[Columna8]]-Tabla92[[#This Row],[Columna7]])/Tabla92[[#This Row],[Columna7]]*100</f>
        <v>0.76944685302144844</v>
      </c>
      <c r="H17" s="7">
        <v>47.327343490000004</v>
      </c>
      <c r="I17" s="7">
        <v>53.87</v>
      </c>
      <c r="J17" s="8">
        <f>(Tabla92[[#This Row],[Columna12]]-Tabla92[[#This Row],[Columna11]])/Tabla92[[#This Row],[Columna11]]*100</f>
        <v>13.824263158532062</v>
      </c>
      <c r="L17"/>
      <c r="M17"/>
      <c r="N17"/>
    </row>
    <row r="18" spans="1:14" ht="17.100000000000001" customHeight="1" x14ac:dyDescent="0.25">
      <c r="A18" s="1" t="s">
        <v>11</v>
      </c>
      <c r="B18" s="21">
        <v>0.06</v>
      </c>
      <c r="C18" s="21">
        <v>0.05</v>
      </c>
      <c r="D18" s="22">
        <f>(Tabla92[[#This Row],[Columna4]]-Tabla92[[#This Row],[Columna3]])/Tabla92[[#This Row],[Columna3]]*100</f>
        <v>-16.666666666666661</v>
      </c>
      <c r="E18" s="7">
        <v>4.6985226100000004</v>
      </c>
      <c r="F18" s="7">
        <v>6.33</v>
      </c>
      <c r="G18" s="8">
        <f>(Tabla92[[#This Row],[Columna8]]-Tabla92[[#This Row],[Columna7]])/Tabla92[[#This Row],[Columna7]]*100</f>
        <v>34.723199725115286</v>
      </c>
      <c r="H18" s="7">
        <v>17.590919899999999</v>
      </c>
      <c r="I18" s="7">
        <v>21.53</v>
      </c>
      <c r="J18" s="8">
        <f>(Tabla92[[#This Row],[Columna12]]-Tabla92[[#This Row],[Columna11]])/Tabla92[[#This Row],[Columna11]]*100</f>
        <v>22.392689651210347</v>
      </c>
      <c r="L18" s="23"/>
    </row>
    <row r="19" spans="1:14" ht="17.100000000000001" customHeight="1" x14ac:dyDescent="0.25">
      <c r="A19" s="13" t="s">
        <v>12</v>
      </c>
      <c r="B19" s="11">
        <f>SUM(B10:B18)</f>
        <v>15.349929330000002</v>
      </c>
      <c r="C19" s="11">
        <f>SUM(C10:C18)</f>
        <v>19.600000000000001</v>
      </c>
      <c r="D19" s="24">
        <f>(Tabla92[[#This Row],[Columna4]]-Tabla92[[#This Row],[Columna3]])/Tabla92[[#This Row],[Columna3]]*100</f>
        <v>27.687884280311533</v>
      </c>
      <c r="E19" s="11">
        <f>SUM(E10:E18)</f>
        <v>121.41635769</v>
      </c>
      <c r="F19" s="11">
        <f>SUM(F10:F18)</f>
        <v>137.96000000000004</v>
      </c>
      <c r="G19" s="12">
        <f>(Tabla92[[#This Row],[Columna8]]-Tabla92[[#This Row],[Columna7]])/Tabla92[[#This Row],[Columna7]]*100</f>
        <v>13.62554652828512</v>
      </c>
      <c r="H19" s="11">
        <f>SUM(H10:H18)</f>
        <v>287.31256371000001</v>
      </c>
      <c r="I19" s="11">
        <f>SUM(I10:I18)</f>
        <v>313.91999999999996</v>
      </c>
      <c r="J19" s="25">
        <f>(Tabla92[[#This Row],[Columna12]]-Tabla92[[#This Row],[Columna11]])/Tabla92[[#This Row],[Columna11]]*100</f>
        <v>9.2607980474032683</v>
      </c>
      <c r="L19" s="23"/>
    </row>
    <row r="20" spans="1:14" ht="17.100000000000001" customHeight="1" x14ac:dyDescent="0.25">
      <c r="A20" s="16" t="s">
        <v>17</v>
      </c>
      <c r="B20" s="26">
        <f>(B19*100)/K33</f>
        <v>1.6751104533550292</v>
      </c>
      <c r="C20" s="26">
        <f>(C19*100)/L33</f>
        <v>1.889411583249788</v>
      </c>
      <c r="D20" s="24"/>
      <c r="E20" s="26">
        <f>(E19*100)/K33</f>
        <v>13.249950902204725</v>
      </c>
      <c r="F20" s="26">
        <f>(F19*100)/L33</f>
        <v>13.299143980874529</v>
      </c>
      <c r="G20" s="12"/>
      <c r="H20" s="26">
        <f>(H19*100)/K33</f>
        <v>31.353908445053001</v>
      </c>
      <c r="I20" s="26">
        <f>(I19*100)/L33</f>
        <v>30.261432868049656</v>
      </c>
      <c r="J20" s="25"/>
      <c r="L20" s="23"/>
    </row>
    <row r="21" spans="1:14" ht="35.25" customHeight="1" x14ac:dyDescent="0.25">
      <c r="A21" s="32"/>
      <c r="B21" s="29" t="s">
        <v>13</v>
      </c>
      <c r="C21" s="29"/>
      <c r="D21" s="29"/>
      <c r="E21" s="29" t="s">
        <v>14</v>
      </c>
      <c r="F21" s="29"/>
      <c r="G21" s="29"/>
      <c r="H21" s="29" t="s">
        <v>15</v>
      </c>
      <c r="I21" s="29"/>
      <c r="J21" s="29"/>
      <c r="K21" s="29" t="s">
        <v>16</v>
      </c>
      <c r="L21" s="29"/>
      <c r="M21" s="29"/>
    </row>
    <row r="22" spans="1:14" ht="17.100000000000001" customHeight="1" x14ac:dyDescent="0.25">
      <c r="A22" s="32"/>
      <c r="B22" s="30">
        <v>2022</v>
      </c>
      <c r="C22" s="30">
        <v>2023</v>
      </c>
      <c r="D22" s="3" t="s">
        <v>20</v>
      </c>
      <c r="E22" s="30">
        <v>2022</v>
      </c>
      <c r="F22" s="30">
        <v>2023</v>
      </c>
      <c r="G22" s="3" t="s">
        <v>20</v>
      </c>
      <c r="H22" s="30">
        <v>2022</v>
      </c>
      <c r="I22" s="30">
        <v>2023</v>
      </c>
      <c r="J22" s="3" t="s">
        <v>20</v>
      </c>
      <c r="K22" s="30">
        <v>2022</v>
      </c>
      <c r="L22" s="30">
        <v>2023</v>
      </c>
      <c r="M22" s="3" t="s">
        <v>20</v>
      </c>
    </row>
    <row r="23" spans="1:14" ht="17.100000000000001" customHeight="1" x14ac:dyDescent="0.25">
      <c r="A23" s="5"/>
      <c r="B23" s="30"/>
      <c r="C23" s="30"/>
      <c r="D23" s="3" t="s">
        <v>25</v>
      </c>
      <c r="E23" s="30"/>
      <c r="F23" s="30"/>
      <c r="G23" s="3" t="s">
        <v>25</v>
      </c>
      <c r="H23" s="30"/>
      <c r="I23" s="30"/>
      <c r="J23" s="3" t="s">
        <v>25</v>
      </c>
      <c r="K23" s="30"/>
      <c r="L23" s="30"/>
      <c r="M23" s="3" t="s">
        <v>25</v>
      </c>
    </row>
    <row r="24" spans="1:14" ht="17.100000000000001" customHeight="1" x14ac:dyDescent="0.25">
      <c r="A24" s="6" t="s">
        <v>3</v>
      </c>
      <c r="B24" s="7">
        <v>4.76507682</v>
      </c>
      <c r="C24" s="7">
        <v>4.79</v>
      </c>
      <c r="D24" s="4">
        <f>(Tabla10353[[#This Row],[Columna4]]-Tabla10353[[#This Row],[Columna3]])/Tabla10353[[#This Row],[Columna3]]*100</f>
        <v>0.52303836730170583</v>
      </c>
      <c r="E24" s="7">
        <v>12.817981420000001</v>
      </c>
      <c r="F24" s="7">
        <v>14.06</v>
      </c>
      <c r="G24" s="4">
        <f>(Tabla10353[[#This Row],[Columna8]]-Tabla10353[[#This Row],[Columna7]])/Tabla10353[[#This Row],[Columna7]]*100</f>
        <v>9.6896581396355295</v>
      </c>
      <c r="H24" s="17">
        <v>16.83705844</v>
      </c>
      <c r="I24" s="17">
        <v>18.399999999999999</v>
      </c>
      <c r="J24" s="8">
        <f>(Tabla10353[[#This Row],[Columna12]]-Tabla10353[[#This Row],[Columna11]])/Tabla10353[[#This Row],[Columna11]]*100</f>
        <v>9.2827471352531497</v>
      </c>
      <c r="K24" s="21">
        <v>74.737490040000012</v>
      </c>
      <c r="L24" s="21">
        <v>81.72</v>
      </c>
      <c r="M24" s="8">
        <f>(Tabla10353[[#This Row],[Columna10]]-Tabla10353[[#This Row],[Columna2]])/Tabla10353[[#This Row],[Columna2]]*100</f>
        <v>9.3427140197816385</v>
      </c>
    </row>
    <row r="25" spans="1:14" ht="17.100000000000001" customHeight="1" x14ac:dyDescent="0.25">
      <c r="A25" s="6" t="s">
        <v>4</v>
      </c>
      <c r="B25" s="7">
        <v>14.370900000000001</v>
      </c>
      <c r="C25" s="7">
        <v>14.93</v>
      </c>
      <c r="D25" s="4">
        <f>(Tabla10353[[#This Row],[Columna4]]-Tabla10353[[#This Row],[Columna3]])/Tabla10353[[#This Row],[Columna3]]*100</f>
        <v>3.8905009428776136</v>
      </c>
      <c r="E25" s="7">
        <v>22.377400000000002</v>
      </c>
      <c r="F25" s="7">
        <v>22.08</v>
      </c>
      <c r="G25" s="4">
        <f>(Tabla10353[[#This Row],[Columna8]]-Tabla10353[[#This Row],[Columna7]])/Tabla10353[[#This Row],[Columna7]]*100</f>
        <v>-1.3290194571308696</v>
      </c>
      <c r="H25" s="17">
        <v>36.344999999999999</v>
      </c>
      <c r="I25" s="17">
        <v>41.04</v>
      </c>
      <c r="J25" s="8">
        <f>(Tabla10353[[#This Row],[Columna12]]-Tabla10353[[#This Row],[Columna11]])/Tabla10353[[#This Row],[Columna11]]*100</f>
        <v>12.917870408584401</v>
      </c>
      <c r="K25" s="21">
        <v>137.1602</v>
      </c>
      <c r="L25" s="21">
        <v>146.46</v>
      </c>
      <c r="M25" s="8">
        <f>(Tabla10353[[#This Row],[Columna10]]-Tabla10353[[#This Row],[Columna2]])/Tabla10353[[#This Row],[Columna2]]*100</f>
        <v>6.7802467479633339</v>
      </c>
    </row>
    <row r="26" spans="1:14" ht="17.100000000000001" customHeight="1" x14ac:dyDescent="0.25">
      <c r="A26" s="6" t="s">
        <v>5</v>
      </c>
      <c r="B26" s="7">
        <v>18.11286595</v>
      </c>
      <c r="C26" s="7">
        <v>19.489999999999998</v>
      </c>
      <c r="D26" s="4">
        <f>(Tabla10353[[#This Row],[Columna4]]-Tabla10353[[#This Row],[Columna3]])/Tabla10353[[#This Row],[Columna3]]*100</f>
        <v>7.6030709541026473</v>
      </c>
      <c r="E26" s="7">
        <v>46.077939069999999</v>
      </c>
      <c r="F26" s="7">
        <v>52.85</v>
      </c>
      <c r="G26" s="4">
        <f>(Tabla10353[[#This Row],[Columna8]]-Tabla10353[[#This Row],[Columna7]])/Tabla10353[[#This Row],[Columna7]]*100</f>
        <v>14.696970104743883</v>
      </c>
      <c r="H26" s="17">
        <v>28.0538189</v>
      </c>
      <c r="I26" s="17">
        <v>33.07</v>
      </c>
      <c r="J26" s="8">
        <f>(Tabla10353[[#This Row],[Columna12]]-Tabla10353[[#This Row],[Columna11]])/Tabla10353[[#This Row],[Columna11]]*100</f>
        <v>17.880564203684944</v>
      </c>
      <c r="K26" s="21">
        <v>152.26931317</v>
      </c>
      <c r="L26" s="21">
        <v>174.89</v>
      </c>
      <c r="M26" s="8">
        <f>(Tabla10353[[#This Row],[Columna10]]-Tabla10353[[#This Row],[Columna2]])/Tabla10353[[#This Row],[Columna2]]*100</f>
        <v>14.855709505135337</v>
      </c>
    </row>
    <row r="27" spans="1:14" ht="17.100000000000001" customHeight="1" x14ac:dyDescent="0.25">
      <c r="A27" s="6" t="s">
        <v>6</v>
      </c>
      <c r="B27" s="7">
        <v>11.925046999999999</v>
      </c>
      <c r="C27" s="7">
        <v>15.49</v>
      </c>
      <c r="D27" s="4">
        <f>(Tabla10353[[#This Row],[Columna4]]-Tabla10353[[#This Row],[Columna3]])/Tabla10353[[#This Row],[Columna3]]*100</f>
        <v>29.894666243244167</v>
      </c>
      <c r="E27" s="7">
        <v>12.993828000000001</v>
      </c>
      <c r="F27" s="7">
        <v>15.27</v>
      </c>
      <c r="G27" s="4">
        <f>(Tabla10353[[#This Row],[Columna8]]-Tabla10353[[#This Row],[Columna7]])/Tabla10353[[#This Row],[Columna7]]*100</f>
        <v>17.517332074889698</v>
      </c>
      <c r="H27" s="17">
        <v>13.020436999999999</v>
      </c>
      <c r="I27" s="17">
        <v>13.63</v>
      </c>
      <c r="J27" s="8">
        <f>(Tabla10353[[#This Row],[Columna12]]-Tabla10353[[#This Row],[Columna11]])/Tabla10353[[#This Row],[Columna11]]*100</f>
        <v>4.6815863399976632</v>
      </c>
      <c r="K27" s="21">
        <v>80.625452999999993</v>
      </c>
      <c r="L27" s="21">
        <v>88.42</v>
      </c>
      <c r="M27" s="8">
        <f>(Tabla10353[[#This Row],[Columna10]]-Tabla10353[[#This Row],[Columna2]])/Tabla10353[[#This Row],[Columna2]]*100</f>
        <v>9.6676008753712175</v>
      </c>
    </row>
    <row r="28" spans="1:14" ht="17.100000000000001" customHeight="1" x14ac:dyDescent="0.25">
      <c r="A28" s="6" t="s">
        <v>7</v>
      </c>
      <c r="B28" s="7">
        <v>8.3788640000000001</v>
      </c>
      <c r="C28" s="7">
        <v>9.68</v>
      </c>
      <c r="D28" s="4">
        <f>(Tabla10353[[#This Row],[Columna4]]-Tabla10353[[#This Row],[Columna3]])/Tabla10353[[#This Row],[Columna3]]*100</f>
        <v>15.528787673364786</v>
      </c>
      <c r="E28" s="7">
        <v>34.752243999999997</v>
      </c>
      <c r="F28" s="7">
        <v>39.26</v>
      </c>
      <c r="G28" s="4">
        <f>(Tabla10353[[#This Row],[Columna8]]-Tabla10353[[#This Row],[Columna7]])/Tabla10353[[#This Row],[Columna7]]*100</f>
        <v>12.971122095022125</v>
      </c>
      <c r="H28" s="17">
        <v>37.065807</v>
      </c>
      <c r="I28" s="17">
        <v>40</v>
      </c>
      <c r="J28" s="8">
        <f>(Tabla10353[[#This Row],[Columna12]]-Tabla10353[[#This Row],[Columna11]])/Tabla10353[[#This Row],[Columna11]]*100</f>
        <v>7.9161719047422894</v>
      </c>
      <c r="K28" s="21">
        <v>137.67343700000001</v>
      </c>
      <c r="L28" s="21">
        <v>149.55000000000001</v>
      </c>
      <c r="M28" s="8">
        <f>(Tabla10353[[#This Row],[Columna10]]-Tabla10353[[#This Row],[Columna2]])/Tabla10353[[#This Row],[Columna2]]*100</f>
        <v>8.6266190913792649</v>
      </c>
    </row>
    <row r="29" spans="1:14" ht="17.100000000000001" customHeight="1" x14ac:dyDescent="0.25">
      <c r="A29" s="6" t="s">
        <v>8</v>
      </c>
      <c r="B29" s="7">
        <v>6.6267424899999998</v>
      </c>
      <c r="C29" s="7">
        <v>7.01</v>
      </c>
      <c r="D29" s="4">
        <f>(Tabla10353[[#This Row],[Columna4]]-Tabla10353[[#This Row],[Columna3]])/Tabla10353[[#This Row],[Columna3]]*100</f>
        <v>5.7834978585383352</v>
      </c>
      <c r="E29" s="7">
        <v>11.765338009999999</v>
      </c>
      <c r="F29" s="7">
        <v>14.36</v>
      </c>
      <c r="G29" s="4">
        <f>(Tabla10353[[#This Row],[Columna8]]-Tabla10353[[#This Row],[Columna7]])/Tabla10353[[#This Row],[Columna7]]*100</f>
        <v>22.053441964817811</v>
      </c>
      <c r="H29" s="17">
        <v>11.601140990000001</v>
      </c>
      <c r="I29" s="17">
        <v>13.94</v>
      </c>
      <c r="J29" s="8">
        <f>(Tabla10353[[#This Row],[Columna12]]-Tabla10353[[#This Row],[Columna11]])/Tabla10353[[#This Row],[Columna11]]*100</f>
        <v>20.160594651992056</v>
      </c>
      <c r="K29" s="21">
        <v>74.156000000000006</v>
      </c>
      <c r="L29" s="21">
        <v>90.33</v>
      </c>
      <c r="M29" s="8">
        <f>(Tabla10353[[#This Row],[Columna10]]-Tabla10353[[#This Row],[Columna2]])/Tabla10353[[#This Row],[Columna2]]*100</f>
        <v>21.810777280327944</v>
      </c>
    </row>
    <row r="30" spans="1:14" ht="17.100000000000001" customHeight="1" x14ac:dyDescent="0.25">
      <c r="A30" s="6" t="s">
        <v>9</v>
      </c>
      <c r="B30" s="7">
        <v>3.3950642000000002</v>
      </c>
      <c r="C30" s="7">
        <v>3.73</v>
      </c>
      <c r="D30" s="4">
        <f>(Tabla10353[[#This Row],[Columna4]]-Tabla10353[[#This Row],[Columna3]])/Tabla10353[[#This Row],[Columna3]]*100</f>
        <v>9.8653745634618559</v>
      </c>
      <c r="E30" s="7">
        <v>18.429254589999999</v>
      </c>
      <c r="F30" s="7">
        <v>37.5</v>
      </c>
      <c r="G30" s="4">
        <f>(Tabla10353[[#This Row],[Columna8]]-Tabla10353[[#This Row],[Columna7]])/Tabla10353[[#This Row],[Columna7]]*100</f>
        <v>103.48082890095883</v>
      </c>
      <c r="H30" s="17">
        <v>8.8720130199999989</v>
      </c>
      <c r="I30" s="17">
        <v>9.42</v>
      </c>
      <c r="J30" s="8">
        <f>(Tabla10353[[#This Row],[Columna12]]-Tabla10353[[#This Row],[Columna11]])/Tabla10353[[#This Row],[Columna11]]*100</f>
        <v>6.1765799798161369</v>
      </c>
      <c r="K30" s="21">
        <v>58.93</v>
      </c>
      <c r="L30" s="21">
        <v>79.900000000000006</v>
      </c>
      <c r="M30" s="8">
        <f>(Tabla10353[[#This Row],[Columna10]]-Tabla10353[[#This Row],[Columna2]])/Tabla10353[[#This Row],[Columna2]]*100</f>
        <v>35.584591888681501</v>
      </c>
    </row>
    <row r="31" spans="1:14" ht="17.100000000000001" customHeight="1" x14ac:dyDescent="0.25">
      <c r="A31" s="6" t="s">
        <v>10</v>
      </c>
      <c r="B31" s="7">
        <v>6.7891396799999999</v>
      </c>
      <c r="C31" s="7">
        <v>7.65</v>
      </c>
      <c r="D31" s="4">
        <f>(Tabla10353[[#This Row],[Columna4]]-Tabla10353[[#This Row],[Columna3]])/Tabla10353[[#This Row],[Columna3]]*100</f>
        <v>12.679961829861783</v>
      </c>
      <c r="E31" s="7">
        <v>14.65048693</v>
      </c>
      <c r="F31" s="7">
        <v>17.21</v>
      </c>
      <c r="G31" s="4">
        <f>(Tabla10353[[#This Row],[Columna8]]-Tabla10353[[#This Row],[Columna7]])/Tabla10353[[#This Row],[Columna7]]*100</f>
        <v>17.47049829967666</v>
      </c>
      <c r="H31" s="17">
        <v>39.087047929999997</v>
      </c>
      <c r="I31" s="17">
        <v>44.44</v>
      </c>
      <c r="J31" s="8">
        <f>(Tabla10353[[#This Row],[Columna12]]-Tabla10353[[#This Row],[Columna11]])/Tabla10353[[#This Row],[Columna11]]*100</f>
        <v>13.694951022104476</v>
      </c>
      <c r="K31" s="21">
        <v>125.28801045000002</v>
      </c>
      <c r="L31" s="21">
        <v>141.58000000000001</v>
      </c>
      <c r="M31" s="8">
        <f>(Tabla10353[[#This Row],[Columna10]]-Tabla10353[[#This Row],[Columna2]])/Tabla10353[[#This Row],[Columna2]]*100</f>
        <v>13.003630188941193</v>
      </c>
    </row>
    <row r="32" spans="1:14" ht="17.100000000000001" customHeight="1" x14ac:dyDescent="0.25">
      <c r="A32" s="6" t="s">
        <v>11</v>
      </c>
      <c r="B32" s="7">
        <v>6.9481092100000001</v>
      </c>
      <c r="C32" s="7">
        <v>8.43</v>
      </c>
      <c r="D32" s="4">
        <f>(Tabla10353[[#This Row],[Columna4]]-Tabla10353[[#This Row],[Columna3]])/Tabla10353[[#This Row],[Columna3]]*100</f>
        <v>21.327972045505593</v>
      </c>
      <c r="E32" s="7">
        <v>25.219459920000002</v>
      </c>
      <c r="F32" s="7">
        <v>25.18</v>
      </c>
      <c r="G32" s="4">
        <f>(Tabla10353[[#This Row],[Columna8]]-Tabla10353[[#This Row],[Columna7]])/Tabla10353[[#This Row],[Columna7]]*100</f>
        <v>-0.15646615797949376</v>
      </c>
      <c r="H32" s="17">
        <v>20.996349600000002</v>
      </c>
      <c r="I32" s="17">
        <v>22.99</v>
      </c>
      <c r="J32" s="8">
        <f>(Tabla10353[[#This Row],[Columna12]]-Tabla10353[[#This Row],[Columna11]])/Tabla10353[[#This Row],[Columna11]]*100</f>
        <v>9.495223874534819</v>
      </c>
      <c r="K32" s="21">
        <v>75.513361240000009</v>
      </c>
      <c r="L32" s="21">
        <v>84.51</v>
      </c>
      <c r="M32" s="8">
        <f>(Tabla10353[[#This Row],[Columna10]]-Tabla10353[[#This Row],[Columna2]])/Tabla10353[[#This Row],[Columna2]]*100</f>
        <v>11.913969411858742</v>
      </c>
    </row>
    <row r="33" spans="1:13" ht="17.100000000000001" customHeight="1" x14ac:dyDescent="0.25">
      <c r="A33" s="10" t="s">
        <v>12</v>
      </c>
      <c r="B33" s="11">
        <f>SUM(B24:B32)</f>
        <v>81.31180934999999</v>
      </c>
      <c r="C33" s="11">
        <f>SUM(C24:C32)</f>
        <v>91.200000000000017</v>
      </c>
      <c r="D33" s="15">
        <f>(Tabla10353[[#This Row],[Columna4]]-Tabla10353[[#This Row],[Columna3]])/Tabla10353[[#This Row],[Columna3]]*100</f>
        <v>12.160829686419994</v>
      </c>
      <c r="E33" s="11">
        <f>SUM(E24:E32)</f>
        <v>199.08393193999999</v>
      </c>
      <c r="F33" s="11">
        <f>SUM(F24:F32)</f>
        <v>237.77</v>
      </c>
      <c r="G33" s="15">
        <f>(Tabla10353[[#This Row],[Columna8]]-Tabla10353[[#This Row],[Columna7]])/Tabla10353[[#This Row],[Columna7]]*100</f>
        <v>19.432039383097603</v>
      </c>
      <c r="H33" s="27">
        <f>SUM(H24:H32)</f>
        <v>211.87867287999998</v>
      </c>
      <c r="I33" s="27">
        <f>SUM(I24:I32)</f>
        <v>236.92999999999998</v>
      </c>
      <c r="J33" s="12">
        <f>(Tabla10353[[#This Row],[Columna12]]-Tabla10353[[#This Row],[Columna11]])/Tabla10353[[#This Row],[Columna11]]*100</f>
        <v>11.823430258215801</v>
      </c>
      <c r="K33" s="14">
        <f>SUM(K24:K32)</f>
        <v>916.3532649</v>
      </c>
      <c r="L33" s="11">
        <f>SUM(L24:L32)</f>
        <v>1037.3600000000001</v>
      </c>
      <c r="M33" s="12">
        <f>(Tabla10353[[#This Row],[Columna10]]-Tabla10353[[#This Row],[Columna2]])/Tabla10353[[#This Row],[Columna2]]*100</f>
        <v>13.205249518394565</v>
      </c>
    </row>
    <row r="34" spans="1:13" ht="17.100000000000001" customHeight="1" x14ac:dyDescent="0.25">
      <c r="A34" s="13" t="s">
        <v>17</v>
      </c>
      <c r="B34" s="14">
        <f>B33*100/K33</f>
        <v>8.8734129581426657</v>
      </c>
      <c r="C34" s="14">
        <f>C33*100/L33</f>
        <v>8.7915477751214635</v>
      </c>
      <c r="D34" s="18"/>
      <c r="E34" s="14">
        <f>E33*100/K33</f>
        <v>21.72567497336583</v>
      </c>
      <c r="F34" s="14">
        <f>F33*100/L33</f>
        <v>22.920683272923572</v>
      </c>
      <c r="G34" s="18"/>
      <c r="H34" s="27">
        <f>H33*100/K33</f>
        <v>23.121942267878744</v>
      </c>
      <c r="I34" s="27">
        <f>I33*100/L33</f>
        <v>22.839708490784293</v>
      </c>
      <c r="J34" s="19"/>
      <c r="K34" s="14">
        <f>K33*100/K33</f>
        <v>100.00000000000001</v>
      </c>
      <c r="L34" s="14">
        <f>L33*100/L33</f>
        <v>100</v>
      </c>
      <c r="M34" s="19"/>
    </row>
    <row r="35" spans="1:13" ht="18.75" customHeight="1" x14ac:dyDescent="0.25">
      <c r="A35" s="31" t="s">
        <v>21</v>
      </c>
      <c r="B35" s="31"/>
      <c r="C35" s="31"/>
      <c r="D35" s="31"/>
      <c r="E35" s="31"/>
      <c r="F35" s="31"/>
      <c r="G35" s="31"/>
      <c r="H35" s="31"/>
      <c r="I35" s="31"/>
      <c r="J35" s="31"/>
    </row>
    <row r="39" spans="1:13" x14ac:dyDescent="0.25">
      <c r="F39" s="28"/>
    </row>
  </sheetData>
  <mergeCells count="23">
    <mergeCell ref="I22:I23"/>
    <mergeCell ref="K22:K23"/>
    <mergeCell ref="L22:L23"/>
    <mergeCell ref="A35:J35"/>
    <mergeCell ref="A21:A22"/>
    <mergeCell ref="B21:D21"/>
    <mergeCell ref="E21:G21"/>
    <mergeCell ref="H21:J21"/>
    <mergeCell ref="K21:M21"/>
    <mergeCell ref="B22:B23"/>
    <mergeCell ref="C22:C23"/>
    <mergeCell ref="E22:E23"/>
    <mergeCell ref="F22:F23"/>
    <mergeCell ref="H22:H23"/>
    <mergeCell ref="B7:D7"/>
    <mergeCell ref="E7:G7"/>
    <mergeCell ref="H7:J7"/>
    <mergeCell ref="B8:B9"/>
    <mergeCell ref="C8:C9"/>
    <mergeCell ref="E8:E9"/>
    <mergeCell ref="F8:F9"/>
    <mergeCell ref="H8:H9"/>
    <mergeCell ref="I8:I9"/>
  </mergeCells>
  <pageMargins left="0.4" right="0.15748031496062992" top="0.74803149606299213" bottom="0.43307086614173229" header="0.31496062992125984" footer="0.31496062992125984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1.8.2-7</vt:lpstr>
      <vt:lpstr>'1.8.2-7'!Área_de_impresión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2024-01-23T13:19:13Z</cp:lastPrinted>
  <dcterms:created xsi:type="dcterms:W3CDTF">2014-08-13T12:30:34Z</dcterms:created>
  <dcterms:modified xsi:type="dcterms:W3CDTF">2024-06-03T11:50:59Z</dcterms:modified>
</cp:coreProperties>
</file>