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8\1.8.1 Incompleto\"/>
    </mc:Choice>
  </mc:AlternateContent>
  <xr:revisionPtr revIDLastSave="0" documentId="13_ncr:1_{A0BA819E-F1B4-4A0A-8031-C923493C6B8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0" sheetId="16" r:id="rId1"/>
    <sheet name="Hoja1" sheetId="17" r:id="rId2"/>
  </sheets>
  <definedNames>
    <definedName name="_xlnm.Print_Area" localSheetId="0">'1.8.1-10'!$A$1:$E$1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7" l="1"/>
  <c r="N14" i="17" s="1"/>
  <c r="M13" i="17"/>
  <c r="N11" i="17"/>
  <c r="N10" i="17"/>
  <c r="N12" i="17"/>
  <c r="N13" i="17"/>
  <c r="N9" i="17"/>
  <c r="M8" i="17"/>
  <c r="M10" i="17"/>
  <c r="M9" i="17"/>
  <c r="D56" i="17"/>
  <c r="F15" i="17"/>
  <c r="F14" i="17"/>
  <c r="F22" i="17"/>
  <c r="F21" i="17"/>
  <c r="F19" i="17"/>
  <c r="F20" i="17"/>
  <c r="D52" i="17"/>
  <c r="E52" i="17" s="1"/>
  <c r="C52" i="17"/>
  <c r="B52" i="17"/>
  <c r="D52" i="16"/>
  <c r="E11" i="16" s="1"/>
  <c r="C52" i="16"/>
  <c r="B52" i="16"/>
  <c r="E12" i="17" l="1"/>
  <c r="E16" i="17"/>
  <c r="E20" i="17"/>
  <c r="E24" i="17"/>
  <c r="E28" i="17"/>
  <c r="E32" i="17"/>
  <c r="E36" i="17"/>
  <c r="E40" i="17"/>
  <c r="E44" i="17"/>
  <c r="E48" i="17"/>
  <c r="E13" i="17"/>
  <c r="E17" i="17"/>
  <c r="E21" i="17"/>
  <c r="E25" i="17"/>
  <c r="E29" i="17"/>
  <c r="E33" i="17"/>
  <c r="E37" i="17"/>
  <c r="E41" i="17"/>
  <c r="E45" i="17"/>
  <c r="E49" i="17"/>
  <c r="E10" i="17"/>
  <c r="E14" i="17"/>
  <c r="E18" i="17"/>
  <c r="E22" i="17"/>
  <c r="E26" i="17"/>
  <c r="E30" i="17"/>
  <c r="E34" i="17"/>
  <c r="E38" i="17"/>
  <c r="E42" i="17"/>
  <c r="E46" i="17"/>
  <c r="E50" i="17"/>
  <c r="E11" i="17"/>
  <c r="E15" i="17"/>
  <c r="E19" i="17"/>
  <c r="E23" i="17"/>
  <c r="E27" i="17"/>
  <c r="E31" i="17"/>
  <c r="E35" i="17"/>
  <c r="E39" i="17"/>
  <c r="E43" i="17"/>
  <c r="E47" i="17"/>
  <c r="E51" i="17"/>
  <c r="E50" i="16"/>
  <c r="E46" i="16"/>
  <c r="E42" i="16"/>
  <c r="E38" i="16"/>
  <c r="E34" i="16"/>
  <c r="E30" i="16"/>
  <c r="E26" i="16"/>
  <c r="E22" i="16"/>
  <c r="E18" i="16"/>
  <c r="E14" i="16"/>
  <c r="E10" i="16"/>
  <c r="E49" i="16"/>
  <c r="E45" i="16"/>
  <c r="E41" i="16"/>
  <c r="E37" i="16"/>
  <c r="E33" i="16"/>
  <c r="E29" i="16"/>
  <c r="E25" i="16"/>
  <c r="E21" i="16"/>
  <c r="E17" i="16"/>
  <c r="E13" i="16"/>
  <c r="E52" i="16"/>
  <c r="E48" i="16"/>
  <c r="E44" i="16"/>
  <c r="E40" i="16"/>
  <c r="E36" i="16"/>
  <c r="E32" i="16"/>
  <c r="E28" i="16"/>
  <c r="E24" i="16"/>
  <c r="E20" i="16"/>
  <c r="E16" i="16"/>
  <c r="E12" i="16"/>
  <c r="E51" i="16"/>
  <c r="E47" i="16"/>
  <c r="E43" i="16"/>
  <c r="E39" i="16"/>
  <c r="E35" i="16"/>
  <c r="E31" i="16"/>
  <c r="E27" i="16"/>
  <c r="E23" i="16"/>
  <c r="E19" i="16"/>
  <c r="E15" i="16"/>
</calcChain>
</file>

<file path=xl/sharedStrings.xml><?xml version="1.0" encoding="utf-8"?>
<sst xmlns="http://schemas.openxmlformats.org/spreadsheetml/2006/main" count="163" uniqueCount="56">
  <si>
    <t>(millones de euros)</t>
  </si>
  <si>
    <t>Cuadro 1.8.1-10</t>
  </si>
  <si>
    <t>Subgrupos de Programa</t>
  </si>
  <si>
    <t>Importe</t>
  </si>
  <si>
    <t>% Total</t>
  </si>
  <si>
    <t>011  Deuda Pública de la Comunidad Autónoma</t>
  </si>
  <si>
    <t>111  Admón. Gral. de Justicia</t>
  </si>
  <si>
    <t>131  Admón. Gral. Seg. y Prot. Civil</t>
  </si>
  <si>
    <t>212 Pensiones y otras prestaciones económicas</t>
  </si>
  <si>
    <t>231  Acción Social</t>
  </si>
  <si>
    <t>232  Promoción de Colectivos Sociales</t>
  </si>
  <si>
    <t>241  Fomento del Empleo</t>
  </si>
  <si>
    <t>261  Vivienda y Urbanismo</t>
  </si>
  <si>
    <t>311 Dirección y Servicios Generales de Sanidad</t>
  </si>
  <si>
    <t>312 Asistencia sanitaria</t>
  </si>
  <si>
    <t>313  Salud pública</t>
  </si>
  <si>
    <t>321  Admón. Gral. de Educación</t>
  </si>
  <si>
    <t>322  Enseñanza (escolar, universitaria y agraria)</t>
  </si>
  <si>
    <t>331  Admón. Gral. de Cultura</t>
  </si>
  <si>
    <t>334  Promoción cultural</t>
  </si>
  <si>
    <t>336  Fomento y apoyo de la actividad deportiva</t>
  </si>
  <si>
    <t>337  Patrimonio histórico</t>
  </si>
  <si>
    <t>411  Admón. Gral. Agricult. y Ganad.</t>
  </si>
  <si>
    <t>412  Mej. Est. Agrar. y Sist. Productores</t>
  </si>
  <si>
    <t>413  Comp. Ind. Agroal. y Seg. Alimentaria</t>
  </si>
  <si>
    <t>414  Reforma agraria</t>
  </si>
  <si>
    <t>421  Admón. Gral. de Industria</t>
  </si>
  <si>
    <t>422 Desarrollo empresarial</t>
  </si>
  <si>
    <t>423  Fomento de la minería</t>
  </si>
  <si>
    <t>425  Energía</t>
  </si>
  <si>
    <t>431  Comercio</t>
  </si>
  <si>
    <t>432  Ordenación y promoción turística</t>
  </si>
  <si>
    <t>451  Admón. Gral. Infraest. Básicas</t>
  </si>
  <si>
    <t>452  Abastecimiento y saneamiento de aguas</t>
  </si>
  <si>
    <t>453  Infraestructura del transporte</t>
  </si>
  <si>
    <t>456  Ordenación y mejora del medio natural</t>
  </si>
  <si>
    <t>467  Investigación y desarrollo en sectores</t>
  </si>
  <si>
    <t>491  Comunicaciones</t>
  </si>
  <si>
    <t>492  Consumo</t>
  </si>
  <si>
    <t>911  Alta Dirección de las Cortes</t>
  </si>
  <si>
    <t>912  Alta Dirección de la Junta</t>
  </si>
  <si>
    <t>921  Servicios Grales. y Función Pública</t>
  </si>
  <si>
    <t>923  Servicios Grales. de Hacienda</t>
  </si>
  <si>
    <t>931  Política Económica y Presupuestaria</t>
  </si>
  <si>
    <t>932  Gestión del Sistema Tributario</t>
  </si>
  <si>
    <t>941  Transferencias a Corporaciones Locales</t>
  </si>
  <si>
    <t>Total Políticas de Gasto</t>
  </si>
  <si>
    <t xml:space="preserve">Fuente:  Consejería de Economía y Hacienda de la Junta de Castilla y León. </t>
  </si>
  <si>
    <r>
      <t>2022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</si>
  <si>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t xml:space="preserve">                 107 de la Ley 2/2006, de 3 de mayo de la Hacienda y del Sector Público de la Comunidad de Castilla y León.</t>
  </si>
  <si>
    <t xml:space="preserve">Clasificación Funcional por grupos de Programas </t>
  </si>
  <si>
    <r>
      <t>Presupuestos</t>
    </r>
    <r>
      <rPr>
        <b/>
        <vertAlign val="superscript"/>
        <sz val="11"/>
        <color rgb="FF000000"/>
        <rFont val="Calibri"/>
        <family val="2"/>
        <scheme val="minor"/>
      </rPr>
      <t>(1)</t>
    </r>
    <r>
      <rPr>
        <b/>
        <sz val="11"/>
        <color rgb="FF000000"/>
        <rFont val="Calibri"/>
        <family val="2"/>
        <scheme val="minor"/>
      </rPr>
      <t xml:space="preserve"> de la Comunidad Autónoma de Castilla y León, 2022-2023
Clasificación Funcional por Subgrupos de Programas 2016-2017</t>
    </r>
  </si>
  <si>
    <t>CES. Informe de Situación Económica y Social de Castilla y León en 2023</t>
  </si>
  <si>
    <t>924 Participación ciudadana</t>
  </si>
  <si>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</si>
  <si>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t>2022(2)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</si>
</sst>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4" fillId="4" borderId="0" xfId="1" applyFill="1"/>
    <xf numFmtId="0" fontId="2" fillId="4" borderId="0" xfId="1" applyFont="1" applyFill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6" borderId="0" xfId="0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7" fillId="6" borderId="1" xfId="0" applyFont="1" applyFill="1" applyBorder="1" applyAlignment="1">
      <alignment vertical="center"/>
    </xf>
    <xf numFmtId="2" fontId="7" fillId="0" borderId="0" xfId="0" applyNumberFormat="1" applyFont="1" applyAlignment="1">
      <alignment horizontal="right" vertical="center" indent="1"/>
    </xf>
    <xf numFmtId="0" fontId="3" fillId="3" borderId="2" xfId="2" applyFont="1" applyBorder="1" applyAlignment="1">
      <alignment horizontal="left" vertical="center"/>
    </xf>
    <xf numFmtId="4" fontId="3" fillId="3" borderId="2" xfId="2" applyNumberFormat="1" applyFont="1" applyBorder="1" applyAlignment="1">
      <alignment horizontal="right" vertical="center" indent="2"/>
    </xf>
    <xf numFmtId="1" fontId="2" fillId="4" borderId="0" xfId="1" applyNumberFormat="1" applyFont="1" applyFill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right" vertical="center" indent="2"/>
    </xf>
    <xf numFmtId="164" fontId="7" fillId="0" borderId="0" xfId="0" applyNumberFormat="1" applyFont="1" applyAlignment="1">
      <alignment horizontal="right" vertical="center" indent="2"/>
    </xf>
    <xf numFmtId="164" fontId="7" fillId="6" borderId="0" xfId="0" applyNumberFormat="1" applyFont="1" applyFill="1" applyAlignment="1">
      <alignment horizontal="right" vertical="center" indent="2"/>
    </xf>
    <xf numFmtId="164" fontId="3" fillId="3" borderId="2" xfId="2" applyNumberFormat="1" applyFont="1" applyBorder="1" applyAlignment="1">
      <alignment horizontal="right" vertical="center" indent="2"/>
    </xf>
    <xf numFmtId="2" fontId="7" fillId="6" borderId="1" xfId="0" applyNumberFormat="1" applyFont="1" applyFill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7" fillId="6" borderId="0" xfId="0" applyNumberFormat="1" applyFont="1" applyFill="1" applyAlignment="1">
      <alignment horizontal="right" vertical="center" indent="2"/>
    </xf>
    <xf numFmtId="0" fontId="9" fillId="5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0" fontId="2" fillId="4" borderId="0" xfId="1" applyFont="1" applyFill="1" applyAlignment="1">
      <alignment horizontal="left" vertical="center" indent="2"/>
    </xf>
    <xf numFmtId="0" fontId="2" fillId="4" borderId="0" xfId="1" applyFont="1" applyFill="1" applyAlignment="1">
      <alignment horizontal="center" vertical="center"/>
    </xf>
    <xf numFmtId="0" fontId="2" fillId="4" borderId="0" xfId="1" applyFont="1" applyFill="1" applyAlignment="1">
      <alignment vertical="center"/>
    </xf>
    <xf numFmtId="0" fontId="7" fillId="6" borderId="0" xfId="0" applyFont="1" applyFill="1" applyBorder="1" applyAlignment="1">
      <alignment vertical="center"/>
    </xf>
    <xf numFmtId="164" fontId="7" fillId="6" borderId="0" xfId="0" applyNumberFormat="1" applyFont="1" applyFill="1" applyBorder="1" applyAlignment="1">
      <alignment horizontal="right" vertical="center" indent="2"/>
    </xf>
    <xf numFmtId="2" fontId="7" fillId="6" borderId="0" xfId="0" applyNumberFormat="1" applyFont="1" applyFill="1" applyBorder="1" applyAlignment="1">
      <alignment horizontal="right" vertical="center" indent="2"/>
    </xf>
    <xf numFmtId="0" fontId="2" fillId="4" borderId="0" xfId="1" applyFont="1" applyFill="1" applyBorder="1" applyAlignment="1">
      <alignment horizontal="center" vertical="center"/>
    </xf>
    <xf numFmtId="1" fontId="2" fillId="4" borderId="0" xfId="1" applyNumberFormat="1" applyFont="1" applyFill="1" applyBorder="1" applyAlignment="1">
      <alignment horizontal="center" vertical="center" wrapText="1"/>
    </xf>
    <xf numFmtId="0" fontId="2" fillId="4" borderId="0" xfId="1" applyFont="1" applyFill="1" applyBorder="1" applyAlignment="1">
      <alignment vertical="center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4" fontId="0" fillId="0" borderId="0" xfId="0" applyNumberFormat="1"/>
    <xf numFmtId="169" fontId="0" fillId="0" borderId="0" xfId="0" applyNumberFormat="1"/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2B1EE5D5-9DC2-431F-9830-323E6E164B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55"/>
  <sheetViews>
    <sheetView tabSelected="1" workbookViewId="0">
      <selection sqref="A1:XFD1048576"/>
    </sheetView>
  </sheetViews>
  <sheetFormatPr baseColWidth="10" defaultRowHeight="15" x14ac:dyDescent="0.25"/>
  <cols>
    <col min="1" max="1" width="46" customWidth="1"/>
    <col min="2" max="2" width="15.5703125" customWidth="1"/>
    <col min="3" max="3" width="10.42578125" customWidth="1"/>
    <col min="4" max="4" width="15.5703125" customWidth="1"/>
    <col min="5" max="5" width="11.140625" customWidth="1"/>
    <col min="6" max="6" width="11.42578125" customWidth="1"/>
  </cols>
  <sheetData>
    <row r="1" spans="1:7" x14ac:dyDescent="0.25">
      <c r="A1" s="3" t="s">
        <v>52</v>
      </c>
      <c r="B1" s="2"/>
      <c r="C1" s="2"/>
      <c r="D1" s="2"/>
      <c r="E1" s="2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8" t="s">
        <v>1</v>
      </c>
      <c r="B3" s="8"/>
      <c r="C3" s="8"/>
      <c r="D3" s="8"/>
      <c r="E3" s="8"/>
    </row>
    <row r="4" spans="1:7" x14ac:dyDescent="0.25">
      <c r="A4" s="21" t="s">
        <v>51</v>
      </c>
      <c r="B4" s="21"/>
      <c r="C4" s="21"/>
      <c r="D4" s="21"/>
      <c r="E4" s="21"/>
    </row>
    <row r="5" spans="1:7" x14ac:dyDescent="0.25">
      <c r="A5" s="21" t="s">
        <v>50</v>
      </c>
      <c r="B5" s="21"/>
      <c r="C5" s="21"/>
      <c r="D5" s="21"/>
      <c r="E5" s="21"/>
    </row>
    <row r="6" spans="1:7" x14ac:dyDescent="0.25">
      <c r="A6" s="8" t="s">
        <v>0</v>
      </c>
      <c r="B6" s="8"/>
      <c r="C6" s="8"/>
      <c r="D6" s="8"/>
      <c r="E6" s="8"/>
    </row>
    <row r="7" spans="1:7" x14ac:dyDescent="0.25">
      <c r="A7" s="22"/>
      <c r="B7" s="22"/>
      <c r="C7" s="22"/>
      <c r="D7" s="22"/>
      <c r="E7" s="22"/>
    </row>
    <row r="8" spans="1:7" x14ac:dyDescent="0.25">
      <c r="A8" s="23" t="s">
        <v>2</v>
      </c>
      <c r="B8" s="7" t="s">
        <v>3</v>
      </c>
      <c r="C8" s="24" t="s">
        <v>4</v>
      </c>
      <c r="D8" s="7" t="s">
        <v>3</v>
      </c>
      <c r="E8" s="24" t="s">
        <v>4</v>
      </c>
    </row>
    <row r="9" spans="1:7" ht="17.25" x14ac:dyDescent="0.25">
      <c r="A9" s="23"/>
      <c r="B9" s="13" t="s">
        <v>48</v>
      </c>
      <c r="C9" s="24"/>
      <c r="D9" s="13">
        <v>2023</v>
      </c>
      <c r="E9" s="24"/>
    </row>
    <row r="10" spans="1:7" x14ac:dyDescent="0.25">
      <c r="A10" s="9" t="s">
        <v>5</v>
      </c>
      <c r="B10" s="14">
        <v>1423.38</v>
      </c>
      <c r="C10" s="18">
        <v>11.580254225705042</v>
      </c>
      <c r="D10" s="14">
        <v>1469.3635400000001</v>
      </c>
      <c r="E10" s="18">
        <f>D10/D$52*100</f>
        <v>10.639977514561366</v>
      </c>
    </row>
    <row r="11" spans="1:7" x14ac:dyDescent="0.25">
      <c r="A11" s="4" t="s">
        <v>6</v>
      </c>
      <c r="B11" s="15">
        <v>0.05</v>
      </c>
      <c r="C11" s="19">
        <v>4.067871624480126E-4</v>
      </c>
      <c r="D11" s="15">
        <v>5.4629999999999998E-2</v>
      </c>
      <c r="E11" s="19">
        <f t="shared" ref="E11:E52" si="0">D11/D$52*100</f>
        <v>3.9558758319298396E-4</v>
      </c>
    </row>
    <row r="12" spans="1:7" x14ac:dyDescent="0.25">
      <c r="A12" s="6" t="s">
        <v>7</v>
      </c>
      <c r="B12" s="16">
        <v>14.51</v>
      </c>
      <c r="C12" s="20">
        <v>0.11804963454241325</v>
      </c>
      <c r="D12" s="16">
        <v>23.835269</v>
      </c>
      <c r="E12" s="20">
        <f t="shared" si="0"/>
        <v>0.17259631079012724</v>
      </c>
    </row>
    <row r="13" spans="1:7" x14ac:dyDescent="0.25">
      <c r="A13" s="6" t="s">
        <v>8</v>
      </c>
      <c r="B13" s="16">
        <v>179.85</v>
      </c>
      <c r="C13" s="20">
        <v>1.4632134233255012</v>
      </c>
      <c r="D13" s="16">
        <v>146.36927700000001</v>
      </c>
      <c r="E13" s="20">
        <f t="shared" si="0"/>
        <v>1.0598914248972069</v>
      </c>
    </row>
    <row r="14" spans="1:7" x14ac:dyDescent="0.25">
      <c r="A14" s="4" t="s">
        <v>9</v>
      </c>
      <c r="B14" s="15">
        <v>865.6</v>
      </c>
      <c r="C14" s="19">
        <v>7.0422993562999938</v>
      </c>
      <c r="D14" s="15">
        <v>1071.6332090000001</v>
      </c>
      <c r="E14" s="19">
        <f t="shared" si="0"/>
        <v>7.7599266193968859</v>
      </c>
    </row>
    <row r="15" spans="1:7" x14ac:dyDescent="0.25">
      <c r="A15" s="4" t="s">
        <v>10</v>
      </c>
      <c r="B15" s="15">
        <v>30.73</v>
      </c>
      <c r="C15" s="19">
        <v>0.25001139004054851</v>
      </c>
      <c r="D15" s="15">
        <v>35.853589999999997</v>
      </c>
      <c r="E15" s="19">
        <f t="shared" si="0"/>
        <v>0.25962355879355914</v>
      </c>
    </row>
    <row r="16" spans="1:7" x14ac:dyDescent="0.25">
      <c r="A16" s="6" t="s">
        <v>11</v>
      </c>
      <c r="B16" s="16">
        <v>344.46</v>
      </c>
      <c r="C16" s="20">
        <v>2.8024381195368484</v>
      </c>
      <c r="D16" s="16">
        <v>426.628015</v>
      </c>
      <c r="E16" s="20">
        <f t="shared" si="0"/>
        <v>3.0893052421063536</v>
      </c>
    </row>
    <row r="17" spans="1:5" x14ac:dyDescent="0.25">
      <c r="A17" s="4" t="s">
        <v>12</v>
      </c>
      <c r="B17" s="15">
        <v>63.93</v>
      </c>
      <c r="C17" s="19">
        <v>0.52011806590602894</v>
      </c>
      <c r="D17" s="15">
        <v>123.22221500000001</v>
      </c>
      <c r="E17" s="19">
        <f t="shared" si="0"/>
        <v>0.89227856905612768</v>
      </c>
    </row>
    <row r="18" spans="1:5" x14ac:dyDescent="0.25">
      <c r="A18" s="6" t="s">
        <v>13</v>
      </c>
      <c r="B18" s="16">
        <v>48.65</v>
      </c>
      <c r="C18" s="20">
        <v>0.39580390906191626</v>
      </c>
      <c r="D18" s="16">
        <v>55.496616000000003</v>
      </c>
      <c r="E18" s="20">
        <f t="shared" si="0"/>
        <v>0.40186293609425383</v>
      </c>
    </row>
    <row r="19" spans="1:5" x14ac:dyDescent="0.25">
      <c r="A19" s="6" t="s">
        <v>14</v>
      </c>
      <c r="B19" s="16">
        <v>4182.16</v>
      </c>
      <c r="C19" s="20">
        <v>34.024979986071607</v>
      </c>
      <c r="D19" s="16">
        <v>4525.0761899999998</v>
      </c>
      <c r="E19" s="20">
        <f t="shared" si="0"/>
        <v>32.767050224532596</v>
      </c>
    </row>
    <row r="20" spans="1:5" x14ac:dyDescent="0.25">
      <c r="A20" s="6" t="s">
        <v>15</v>
      </c>
      <c r="B20" s="16">
        <v>86.15</v>
      </c>
      <c r="C20" s="20">
        <v>0.70089428089792571</v>
      </c>
      <c r="D20" s="16">
        <v>109.47393700000001</v>
      </c>
      <c r="E20" s="20">
        <f t="shared" si="0"/>
        <v>0.79272433022974531</v>
      </c>
    </row>
    <row r="21" spans="1:5" x14ac:dyDescent="0.25">
      <c r="A21" s="4" t="s">
        <v>16</v>
      </c>
      <c r="B21" s="15">
        <v>51.23</v>
      </c>
      <c r="C21" s="19">
        <v>0.41679412664423371</v>
      </c>
      <c r="D21" s="15">
        <v>57.117206000000003</v>
      </c>
      <c r="E21" s="19">
        <f t="shared" si="0"/>
        <v>0.41359797694079814</v>
      </c>
    </row>
    <row r="22" spans="1:5" x14ac:dyDescent="0.25">
      <c r="A22" s="4" t="s">
        <v>17</v>
      </c>
      <c r="B22" s="15">
        <v>2248.7199999999998</v>
      </c>
      <c r="C22" s="19">
        <v>18.295008558801896</v>
      </c>
      <c r="D22" s="15">
        <v>2481.7466439999998</v>
      </c>
      <c r="E22" s="19">
        <f t="shared" si="0"/>
        <v>17.970861376482862</v>
      </c>
    </row>
    <row r="23" spans="1:5" x14ac:dyDescent="0.25">
      <c r="A23" s="6" t="s">
        <v>18</v>
      </c>
      <c r="B23" s="16">
        <v>19.03</v>
      </c>
      <c r="C23" s="20">
        <v>0.15482319402771358</v>
      </c>
      <c r="D23" s="16">
        <v>20.819883000000001</v>
      </c>
      <c r="E23" s="20">
        <f t="shared" si="0"/>
        <v>0.15076125202875146</v>
      </c>
    </row>
    <row r="24" spans="1:5" x14ac:dyDescent="0.25">
      <c r="A24" s="6" t="s">
        <v>19</v>
      </c>
      <c r="B24" s="16">
        <v>51.48</v>
      </c>
      <c r="C24" s="20">
        <v>0.41882806245647375</v>
      </c>
      <c r="D24" s="16">
        <v>56.014505999999997</v>
      </c>
      <c r="E24" s="20">
        <f t="shared" si="0"/>
        <v>0.40561308900400694</v>
      </c>
    </row>
    <row r="25" spans="1:5" x14ac:dyDescent="0.25">
      <c r="A25" s="6" t="s">
        <v>20</v>
      </c>
      <c r="B25" s="16">
        <v>15.5</v>
      </c>
      <c r="C25" s="20">
        <v>0.12610402035888391</v>
      </c>
      <c r="D25" s="16">
        <v>21.773309999999999</v>
      </c>
      <c r="E25" s="20">
        <f t="shared" si="0"/>
        <v>0.15766522205769043</v>
      </c>
    </row>
    <row r="26" spans="1:5" x14ac:dyDescent="0.25">
      <c r="A26" s="6" t="s">
        <v>21</v>
      </c>
      <c r="B26" s="16">
        <v>24.1</v>
      </c>
      <c r="C26" s="20">
        <v>0.19607141229994207</v>
      </c>
      <c r="D26" s="16">
        <v>27.686188999999999</v>
      </c>
      <c r="E26" s="20">
        <f t="shared" si="0"/>
        <v>0.20048165100373744</v>
      </c>
    </row>
    <row r="27" spans="1:5" x14ac:dyDescent="0.25">
      <c r="A27" s="4" t="s">
        <v>22</v>
      </c>
      <c r="B27" s="15">
        <v>54.61</v>
      </c>
      <c r="C27" s="19">
        <v>0.44429293882571935</v>
      </c>
      <c r="D27" s="15">
        <v>61.379268000000003</v>
      </c>
      <c r="E27" s="19">
        <f t="shared" si="0"/>
        <v>0.44446048483021156</v>
      </c>
    </row>
    <row r="28" spans="1:5" x14ac:dyDescent="0.25">
      <c r="A28" s="4" t="s">
        <v>23</v>
      </c>
      <c r="B28" s="15">
        <v>1187.96</v>
      </c>
      <c r="C28" s="19">
        <v>9.6649375500348214</v>
      </c>
      <c r="D28" s="15">
        <v>1222.1955359999999</v>
      </c>
      <c r="E28" s="19">
        <f t="shared" si="0"/>
        <v>8.8501808214441446</v>
      </c>
    </row>
    <row r="29" spans="1:5" x14ac:dyDescent="0.25">
      <c r="A29" s="4" t="s">
        <v>24</v>
      </c>
      <c r="B29" s="15">
        <v>78.11</v>
      </c>
      <c r="C29" s="19">
        <v>0.63548290517628525</v>
      </c>
      <c r="D29" s="15">
        <v>66.943701000000004</v>
      </c>
      <c r="E29" s="19">
        <f t="shared" si="0"/>
        <v>0.48475374132498161</v>
      </c>
    </row>
    <row r="30" spans="1:5" x14ac:dyDescent="0.25">
      <c r="A30" s="4" t="s">
        <v>25</v>
      </c>
      <c r="B30" s="15">
        <v>98.77</v>
      </c>
      <c r="C30" s="19">
        <v>0.80356736069980406</v>
      </c>
      <c r="D30" s="15">
        <v>110.436539</v>
      </c>
      <c r="E30" s="19">
        <f t="shared" si="0"/>
        <v>0.79969473840760963</v>
      </c>
    </row>
    <row r="31" spans="1:5" x14ac:dyDescent="0.25">
      <c r="A31" s="6" t="s">
        <v>26</v>
      </c>
      <c r="B31" s="16">
        <v>32.19</v>
      </c>
      <c r="C31" s="20">
        <v>0.2618895751840305</v>
      </c>
      <c r="D31" s="16">
        <v>36.449654000000002</v>
      </c>
      <c r="E31" s="20">
        <f t="shared" si="0"/>
        <v>0.26393978645580229</v>
      </c>
    </row>
    <row r="32" spans="1:5" x14ac:dyDescent="0.25">
      <c r="A32" s="6" t="s">
        <v>27</v>
      </c>
      <c r="B32" s="16">
        <v>110.35</v>
      </c>
      <c r="C32" s="20">
        <v>0.89777926752276382</v>
      </c>
      <c r="D32" s="16">
        <v>149.87055100000001</v>
      </c>
      <c r="E32" s="20">
        <f t="shared" si="0"/>
        <v>1.08524490320137</v>
      </c>
    </row>
    <row r="33" spans="1:5" x14ac:dyDescent="0.25">
      <c r="A33" s="6" t="s">
        <v>28</v>
      </c>
      <c r="B33" s="16">
        <v>10.1</v>
      </c>
      <c r="C33" s="20">
        <v>8.2171006814498543E-2</v>
      </c>
      <c r="D33" s="16">
        <v>9.851464</v>
      </c>
      <c r="E33" s="20">
        <f t="shared" si="0"/>
        <v>7.133657028505741E-2</v>
      </c>
    </row>
    <row r="34" spans="1:5" x14ac:dyDescent="0.25">
      <c r="A34" s="6" t="s">
        <v>29</v>
      </c>
      <c r="B34" s="16">
        <v>7.95</v>
      </c>
      <c r="C34" s="20">
        <v>6.4679158829234001E-2</v>
      </c>
      <c r="D34" s="16">
        <v>42.674922000000002</v>
      </c>
      <c r="E34" s="20">
        <f t="shared" si="0"/>
        <v>0.3090182913587608</v>
      </c>
    </row>
    <row r="35" spans="1:5" x14ac:dyDescent="0.25">
      <c r="A35" s="4" t="s">
        <v>30</v>
      </c>
      <c r="B35" s="15">
        <v>19.13</v>
      </c>
      <c r="C35" s="19">
        <v>0.15563676835260962</v>
      </c>
      <c r="D35" s="15">
        <v>21.745846</v>
      </c>
      <c r="E35" s="19">
        <f t="shared" si="0"/>
        <v>0.15746634932503784</v>
      </c>
    </row>
    <row r="36" spans="1:5" x14ac:dyDescent="0.25">
      <c r="A36" s="4" t="s">
        <v>31</v>
      </c>
      <c r="B36" s="15">
        <v>29.88</v>
      </c>
      <c r="C36" s="19">
        <v>0.24309600827893232</v>
      </c>
      <c r="D36" s="15">
        <v>85.235574</v>
      </c>
      <c r="E36" s="19">
        <f t="shared" si="0"/>
        <v>0.61720912906327541</v>
      </c>
    </row>
    <row r="37" spans="1:5" x14ac:dyDescent="0.25">
      <c r="A37" s="6" t="s">
        <v>32</v>
      </c>
      <c r="B37" s="16">
        <v>90.2</v>
      </c>
      <c r="C37" s="20">
        <v>0.7338440410562147</v>
      </c>
      <c r="D37" s="16">
        <v>104.180837</v>
      </c>
      <c r="E37" s="20">
        <f t="shared" si="0"/>
        <v>0.75439585436302758</v>
      </c>
    </row>
    <row r="38" spans="1:5" x14ac:dyDescent="0.25">
      <c r="A38" s="6" t="s">
        <v>33</v>
      </c>
      <c r="B38" s="16">
        <v>16.170000000000002</v>
      </c>
      <c r="C38" s="20">
        <v>0.13155496833568728</v>
      </c>
      <c r="D38" s="16">
        <v>31.387180000000001</v>
      </c>
      <c r="E38" s="20">
        <f t="shared" si="0"/>
        <v>0.22728132307236246</v>
      </c>
    </row>
    <row r="39" spans="1:5" x14ac:dyDescent="0.25">
      <c r="A39" s="6" t="s">
        <v>34</v>
      </c>
      <c r="B39" s="16">
        <v>144.05000000000001</v>
      </c>
      <c r="C39" s="20">
        <v>1.1719538150127244</v>
      </c>
      <c r="D39" s="16">
        <v>182.87393900000001</v>
      </c>
      <c r="E39" s="20">
        <f t="shared" si="0"/>
        <v>1.3242295361155259</v>
      </c>
    </row>
    <row r="40" spans="1:5" x14ac:dyDescent="0.25">
      <c r="A40" s="6" t="s">
        <v>35</v>
      </c>
      <c r="B40" s="16">
        <v>152.94</v>
      </c>
      <c r="C40" s="20">
        <v>1.2442805724959809</v>
      </c>
      <c r="D40" s="16">
        <v>251.226619</v>
      </c>
      <c r="E40" s="20">
        <f t="shared" si="0"/>
        <v>1.8191859975096938</v>
      </c>
    </row>
    <row r="41" spans="1:5" x14ac:dyDescent="0.25">
      <c r="A41" s="4" t="s">
        <v>36</v>
      </c>
      <c r="B41" s="15">
        <v>171.98</v>
      </c>
      <c r="C41" s="19">
        <v>1.3991851239561841</v>
      </c>
      <c r="D41" s="15">
        <v>234.23645200000001</v>
      </c>
      <c r="E41" s="19">
        <f t="shared" si="0"/>
        <v>1.6961565429686873</v>
      </c>
    </row>
    <row r="42" spans="1:5" x14ac:dyDescent="0.25">
      <c r="A42" s="6" t="s">
        <v>37</v>
      </c>
      <c r="B42" s="16">
        <v>131.26</v>
      </c>
      <c r="C42" s="20">
        <v>1.0678976588585227</v>
      </c>
      <c r="D42" s="16">
        <v>204.203935</v>
      </c>
      <c r="E42" s="20">
        <f t="shared" si="0"/>
        <v>1.4786846261238729</v>
      </c>
    </row>
    <row r="43" spans="1:5" x14ac:dyDescent="0.25">
      <c r="A43" s="6" t="s">
        <v>38</v>
      </c>
      <c r="B43" s="16">
        <v>4.0599999999999996</v>
      </c>
      <c r="C43" s="20">
        <v>3.3031117590778619E-2</v>
      </c>
      <c r="D43" s="16">
        <v>4.6050529999999998</v>
      </c>
      <c r="E43" s="20">
        <f t="shared" si="0"/>
        <v>3.3346179512092261E-2</v>
      </c>
    </row>
    <row r="44" spans="1:5" x14ac:dyDescent="0.25">
      <c r="A44" s="4" t="s">
        <v>39</v>
      </c>
      <c r="B44" s="15">
        <v>33.75</v>
      </c>
      <c r="C44" s="19">
        <v>0.27458133465240847</v>
      </c>
      <c r="D44" s="15">
        <v>36.223619999999997</v>
      </c>
      <c r="E44" s="19">
        <f t="shared" si="0"/>
        <v>0.26230302563245533</v>
      </c>
    </row>
    <row r="45" spans="1:5" x14ac:dyDescent="0.25">
      <c r="A45" s="4" t="s">
        <v>40</v>
      </c>
      <c r="B45" s="15">
        <v>9.35</v>
      </c>
      <c r="C45" s="19">
        <v>7.6069199377778354E-2</v>
      </c>
      <c r="D45" s="15">
        <v>11.566867</v>
      </c>
      <c r="E45" s="19">
        <f t="shared" si="0"/>
        <v>8.3758172462835082E-2</v>
      </c>
    </row>
    <row r="46" spans="1:5" x14ac:dyDescent="0.25">
      <c r="A46" s="6" t="s">
        <v>41</v>
      </c>
      <c r="B46" s="16">
        <v>39.83</v>
      </c>
      <c r="C46" s="20">
        <v>0.32404665360608681</v>
      </c>
      <c r="D46" s="16">
        <v>41.921585</v>
      </c>
      <c r="E46" s="20">
        <f t="shared" si="0"/>
        <v>0.30356321606753156</v>
      </c>
    </row>
    <row r="47" spans="1:5" x14ac:dyDescent="0.25">
      <c r="A47" s="6" t="s">
        <v>42</v>
      </c>
      <c r="B47" s="16">
        <v>57.74</v>
      </c>
      <c r="C47" s="20">
        <v>0.46975781519496496</v>
      </c>
      <c r="D47" s="16">
        <v>70.628961000000004</v>
      </c>
      <c r="E47" s="20">
        <f t="shared" si="0"/>
        <v>0.51143950183821196</v>
      </c>
    </row>
    <row r="48" spans="1:5" x14ac:dyDescent="0.25">
      <c r="A48" s="6" t="s">
        <v>53</v>
      </c>
      <c r="B48" s="16"/>
      <c r="C48" s="20"/>
      <c r="D48" s="16">
        <v>1.9030130000000001</v>
      </c>
      <c r="E48" s="20">
        <f t="shared" si="0"/>
        <v>1.3780126550518579E-2</v>
      </c>
    </row>
    <row r="49" spans="1:5" x14ac:dyDescent="0.25">
      <c r="A49" s="4" t="s">
        <v>43</v>
      </c>
      <c r="B49" s="15">
        <v>23.95</v>
      </c>
      <c r="C49" s="19">
        <v>0.19485105081259801</v>
      </c>
      <c r="D49" s="15">
        <v>30.841329000000002</v>
      </c>
      <c r="E49" s="19">
        <f t="shared" si="0"/>
        <v>0.2233286985460313</v>
      </c>
    </row>
    <row r="50" spans="1:5" x14ac:dyDescent="0.25">
      <c r="A50" s="4" t="s">
        <v>44</v>
      </c>
      <c r="B50" s="15">
        <v>22.75</v>
      </c>
      <c r="C50" s="19">
        <v>0.18508815891384572</v>
      </c>
      <c r="D50" s="15">
        <v>23.725114000000001</v>
      </c>
      <c r="E50" s="19">
        <f t="shared" si="0"/>
        <v>0.17179865473618941</v>
      </c>
    </row>
    <row r="51" spans="1:5" x14ac:dyDescent="0.25">
      <c r="A51" s="6" t="s">
        <v>45</v>
      </c>
      <c r="B51" s="16">
        <v>114.82</v>
      </c>
      <c r="C51" s="20">
        <v>0.93414603984561606</v>
      </c>
      <c r="D51" s="16">
        <v>121.365106</v>
      </c>
      <c r="E51" s="20">
        <f t="shared" si="0"/>
        <v>0.87883084324547522</v>
      </c>
    </row>
    <row r="52" spans="1:5" x14ac:dyDescent="0.25">
      <c r="A52" s="11" t="s">
        <v>46</v>
      </c>
      <c r="B52" s="17">
        <f>SUM(B10:B51)</f>
        <v>12291.43</v>
      </c>
      <c r="C52" s="12">
        <f>SUM(C10:C51)</f>
        <v>99.999918642567536</v>
      </c>
      <c r="D52" s="17">
        <f>SUM(D10:D51)</f>
        <v>13809.836890999997</v>
      </c>
      <c r="E52" s="12">
        <f t="shared" si="0"/>
        <v>100</v>
      </c>
    </row>
    <row r="53" spans="1:5" ht="17.25" x14ac:dyDescent="0.25">
      <c r="A53" s="1" t="s">
        <v>54</v>
      </c>
      <c r="B53" s="1"/>
      <c r="C53" s="1"/>
      <c r="D53" s="1"/>
      <c r="E53" s="1"/>
    </row>
    <row r="54" spans="1:5" x14ac:dyDescent="0.25">
      <c r="A54" s="1" t="s">
        <v>49</v>
      </c>
      <c r="B54" s="1"/>
      <c r="C54" s="1"/>
      <c r="D54" s="1"/>
      <c r="E54" s="1"/>
    </row>
    <row r="55" spans="1:5" ht="19.5" customHeight="1" x14ac:dyDescent="0.25">
      <c r="A55" s="5" t="s">
        <v>47</v>
      </c>
      <c r="B55" s="5"/>
      <c r="C55" s="5"/>
      <c r="D55" s="5"/>
      <c r="E55" s="10"/>
    </row>
  </sheetData>
  <mergeCells count="6">
    <mergeCell ref="A4:E4"/>
    <mergeCell ref="A5:E5"/>
    <mergeCell ref="A7:E7"/>
    <mergeCell ref="A8:A9"/>
    <mergeCell ref="C8:C9"/>
    <mergeCell ref="E8:E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93FD-D655-4C57-AAAD-8E353E2C0626}">
  <dimension ref="A1:N56"/>
  <sheetViews>
    <sheetView workbookViewId="0">
      <selection activeCell="N10" sqref="N10"/>
    </sheetView>
  </sheetViews>
  <sheetFormatPr baseColWidth="10" defaultRowHeight="15" x14ac:dyDescent="0.25"/>
  <cols>
    <col min="1" max="1" width="46" customWidth="1"/>
    <col min="2" max="2" width="15.5703125" customWidth="1"/>
    <col min="3" max="3" width="10.42578125" customWidth="1"/>
    <col min="4" max="4" width="15.5703125" customWidth="1"/>
    <col min="5" max="5" width="11.140625" customWidth="1"/>
    <col min="7" max="7" width="33.85546875" customWidth="1"/>
  </cols>
  <sheetData>
    <row r="1" spans="1:14" x14ac:dyDescent="0.25">
      <c r="A1" s="3" t="s">
        <v>52</v>
      </c>
      <c r="B1" s="2"/>
      <c r="C1" s="2"/>
      <c r="D1" s="2"/>
      <c r="E1" s="2"/>
      <c r="F1" s="1"/>
      <c r="G1" s="1"/>
    </row>
    <row r="2" spans="1:14" x14ac:dyDescent="0.25">
      <c r="A2" s="1"/>
      <c r="B2" s="1"/>
      <c r="C2" s="1"/>
      <c r="D2" s="1"/>
      <c r="E2" s="1"/>
      <c r="F2" s="1"/>
      <c r="G2" s="1"/>
    </row>
    <row r="3" spans="1:14" x14ac:dyDescent="0.25">
      <c r="A3" s="8" t="s">
        <v>1</v>
      </c>
      <c r="B3" s="8"/>
      <c r="C3" s="8"/>
      <c r="D3" s="8"/>
      <c r="E3" s="8"/>
    </row>
    <row r="4" spans="1:14" x14ac:dyDescent="0.25">
      <c r="A4" s="21" t="s">
        <v>51</v>
      </c>
      <c r="B4" s="21"/>
      <c r="C4" s="21"/>
      <c r="D4" s="21"/>
      <c r="E4" s="21"/>
    </row>
    <row r="5" spans="1:14" x14ac:dyDescent="0.25">
      <c r="A5" s="21" t="s">
        <v>50</v>
      </c>
      <c r="B5" s="21"/>
      <c r="C5" s="21"/>
      <c r="D5" s="21"/>
      <c r="E5" s="21"/>
    </row>
    <row r="6" spans="1:14" x14ac:dyDescent="0.25">
      <c r="A6" s="8" t="s">
        <v>0</v>
      </c>
      <c r="B6" s="8"/>
      <c r="C6" s="8"/>
      <c r="D6" s="8"/>
      <c r="E6" s="8"/>
    </row>
    <row r="7" spans="1:14" x14ac:dyDescent="0.25">
      <c r="A7" s="22"/>
      <c r="B7" s="22"/>
      <c r="C7" s="22"/>
      <c r="D7" s="22"/>
      <c r="E7" s="22"/>
    </row>
    <row r="8" spans="1:14" x14ac:dyDescent="0.25">
      <c r="A8" s="25" t="s">
        <v>2</v>
      </c>
      <c r="B8" s="7" t="s">
        <v>3</v>
      </c>
      <c r="C8" s="25" t="s">
        <v>4</v>
      </c>
      <c r="D8" s="7" t="s">
        <v>3</v>
      </c>
      <c r="E8" s="25" t="s">
        <v>4</v>
      </c>
      <c r="G8" t="s">
        <v>2</v>
      </c>
      <c r="H8" t="s">
        <v>3</v>
      </c>
      <c r="I8" t="s">
        <v>4</v>
      </c>
      <c r="J8" t="s">
        <v>3</v>
      </c>
      <c r="K8" t="s">
        <v>4</v>
      </c>
      <c r="M8" s="33">
        <f>D56</f>
        <v>1518.4068909999969</v>
      </c>
    </row>
    <row r="9" spans="1:14" ht="17.25" x14ac:dyDescent="0.25">
      <c r="A9" s="29"/>
      <c r="B9" s="30" t="s">
        <v>48</v>
      </c>
      <c r="C9" s="31"/>
      <c r="D9" s="30">
        <v>2023</v>
      </c>
      <c r="E9" s="31"/>
      <c r="G9" t="s">
        <v>14</v>
      </c>
      <c r="H9" s="33">
        <v>4182.16</v>
      </c>
      <c r="I9" s="34">
        <v>34.024979986071607</v>
      </c>
      <c r="J9" s="33">
        <v>4525.0761899999998</v>
      </c>
      <c r="K9" s="34">
        <v>32.767050224532596</v>
      </c>
      <c r="M9" s="33">
        <f>J9-H9</f>
        <v>342.91618999999992</v>
      </c>
      <c r="N9" s="36">
        <f>M9*100/M$8</f>
        <v>22.583945846963402</v>
      </c>
    </row>
    <row r="10" spans="1:14" x14ac:dyDescent="0.25">
      <c r="A10" s="9" t="s">
        <v>5</v>
      </c>
      <c r="B10" s="14">
        <v>1423.38</v>
      </c>
      <c r="C10" s="18">
        <v>11.580254225705042</v>
      </c>
      <c r="D10" s="14">
        <v>1469.3635400000001</v>
      </c>
      <c r="E10" s="18">
        <f>D10/D$52*100</f>
        <v>10.639977514561366</v>
      </c>
      <c r="G10" t="s">
        <v>17</v>
      </c>
      <c r="H10" s="33">
        <v>2248.7199999999998</v>
      </c>
      <c r="I10" s="34">
        <v>18.295008558801896</v>
      </c>
      <c r="J10" s="33">
        <v>2481.7466439999998</v>
      </c>
      <c r="K10" s="34">
        <v>17.970861376482862</v>
      </c>
      <c r="M10" s="33">
        <f>J10-H10</f>
        <v>233.02664400000003</v>
      </c>
      <c r="N10" s="36">
        <f t="shared" ref="N10:N14" si="0">M10*100/M$8</f>
        <v>15.346785198434699</v>
      </c>
    </row>
    <row r="11" spans="1:14" x14ac:dyDescent="0.25">
      <c r="A11" s="4" t="s">
        <v>6</v>
      </c>
      <c r="B11" s="15">
        <v>0.05</v>
      </c>
      <c r="C11" s="19">
        <v>4.067871624480126E-4</v>
      </c>
      <c r="D11" s="15">
        <v>5.4629999999999998E-2</v>
      </c>
      <c r="E11" s="19">
        <f>D11/D$52*100</f>
        <v>3.9558758319298396E-4</v>
      </c>
      <c r="G11" t="s">
        <v>5</v>
      </c>
      <c r="H11" s="33">
        <v>1423.38</v>
      </c>
      <c r="I11" s="34">
        <v>11.580254225705042</v>
      </c>
      <c r="J11" s="33">
        <v>1469.3635400000001</v>
      </c>
      <c r="K11" s="34">
        <v>10.639977514561366</v>
      </c>
      <c r="M11" s="33">
        <v>0</v>
      </c>
      <c r="N11" s="36">
        <f t="shared" si="0"/>
        <v>0</v>
      </c>
    </row>
    <row r="12" spans="1:14" x14ac:dyDescent="0.25">
      <c r="A12" s="6" t="s">
        <v>7</v>
      </c>
      <c r="B12" s="16">
        <v>14.51</v>
      </c>
      <c r="C12" s="20">
        <v>0.11804963454241325</v>
      </c>
      <c r="D12" s="16">
        <v>23.835269</v>
      </c>
      <c r="E12" s="20">
        <f>D12/D$52*100</f>
        <v>0.17259631079012724</v>
      </c>
      <c r="G12" t="s">
        <v>23</v>
      </c>
      <c r="H12" s="33">
        <v>1187.96</v>
      </c>
      <c r="I12" s="34">
        <v>9.6649375500348214</v>
      </c>
      <c r="J12" s="33">
        <v>1222.1955359999999</v>
      </c>
      <c r="K12" s="34">
        <v>8.8501808214441446</v>
      </c>
      <c r="M12" s="33">
        <v>0</v>
      </c>
      <c r="N12" s="36">
        <f t="shared" si="0"/>
        <v>0</v>
      </c>
    </row>
    <row r="13" spans="1:14" x14ac:dyDescent="0.25">
      <c r="A13" s="6" t="s">
        <v>8</v>
      </c>
      <c r="B13" s="16">
        <v>179.85</v>
      </c>
      <c r="C13" s="20">
        <v>1.4632134233255012</v>
      </c>
      <c r="D13" s="16">
        <v>146.36927700000001</v>
      </c>
      <c r="E13" s="20">
        <f>D13/D$52*100</f>
        <v>1.0598914248972069</v>
      </c>
      <c r="G13" t="s">
        <v>9</v>
      </c>
      <c r="H13" s="33">
        <v>865.6</v>
      </c>
      <c r="I13" s="34">
        <v>7.0422993562999938</v>
      </c>
      <c r="J13" s="33">
        <v>1071.6332090000001</v>
      </c>
      <c r="K13" s="34">
        <v>7.7599266193968859</v>
      </c>
      <c r="M13" s="33">
        <f>J13-H13</f>
        <v>206.03320900000006</v>
      </c>
      <c r="N13" s="36">
        <f t="shared" si="0"/>
        <v>13.569038063592433</v>
      </c>
    </row>
    <row r="14" spans="1:14" x14ac:dyDescent="0.25">
      <c r="A14" s="4" t="s">
        <v>9</v>
      </c>
      <c r="B14" s="15">
        <v>865.6</v>
      </c>
      <c r="C14" s="19">
        <v>7.0422993562999938</v>
      </c>
      <c r="D14" s="15">
        <v>1071.6332090000001</v>
      </c>
      <c r="E14" s="19">
        <f>D14/D$52*100</f>
        <v>7.7599266193968859</v>
      </c>
      <c r="F14" s="34">
        <f>C14+C15</f>
        <v>7.2923107463405419</v>
      </c>
      <c r="G14" t="s">
        <v>11</v>
      </c>
      <c r="H14" s="33">
        <v>344.46</v>
      </c>
      <c r="I14" s="34">
        <v>2.8024381195368484</v>
      </c>
      <c r="J14" s="33">
        <v>426.628015</v>
      </c>
      <c r="K14" s="34">
        <v>3.0893052421063536</v>
      </c>
      <c r="M14" s="33">
        <f>SUM(M9:M13)</f>
        <v>781.976043</v>
      </c>
      <c r="N14" s="36">
        <f t="shared" si="0"/>
        <v>51.499769108990542</v>
      </c>
    </row>
    <row r="15" spans="1:14" x14ac:dyDescent="0.25">
      <c r="A15" s="4" t="s">
        <v>10</v>
      </c>
      <c r="B15" s="15">
        <v>30.73</v>
      </c>
      <c r="C15" s="19">
        <v>0.25001139004054851</v>
      </c>
      <c r="D15" s="15">
        <v>35.853589999999997</v>
      </c>
      <c r="E15" s="19">
        <f>D15/D$52*100</f>
        <v>0.25962355879355914</v>
      </c>
      <c r="F15" s="34">
        <f>E14+E15</f>
        <v>8.0195501781904444</v>
      </c>
      <c r="G15" t="s">
        <v>35</v>
      </c>
      <c r="H15" s="33">
        <v>152.94</v>
      </c>
      <c r="I15" s="34">
        <v>1.2442805724959809</v>
      </c>
      <c r="J15" s="33">
        <v>251.226619</v>
      </c>
      <c r="K15" s="34">
        <v>1.8191859975096938</v>
      </c>
    </row>
    <row r="16" spans="1:14" x14ac:dyDescent="0.25">
      <c r="A16" s="6" t="s">
        <v>11</v>
      </c>
      <c r="B16" s="16">
        <v>344.46</v>
      </c>
      <c r="C16" s="20">
        <v>2.8024381195368484</v>
      </c>
      <c r="D16" s="16">
        <v>426.628015</v>
      </c>
      <c r="E16" s="20">
        <f>D16/D$52*100</f>
        <v>3.0893052421063536</v>
      </c>
      <c r="G16" t="s">
        <v>36</v>
      </c>
      <c r="H16" s="33">
        <v>171.98</v>
      </c>
      <c r="I16" s="34">
        <v>1.3991851239561841</v>
      </c>
      <c r="J16" s="33">
        <v>234.23645200000001</v>
      </c>
      <c r="K16" s="34">
        <v>1.6961565429686873</v>
      </c>
    </row>
    <row r="17" spans="1:11" x14ac:dyDescent="0.25">
      <c r="A17" s="4" t="s">
        <v>12</v>
      </c>
      <c r="B17" s="15">
        <v>63.93</v>
      </c>
      <c r="C17" s="19">
        <v>0.52011806590602894</v>
      </c>
      <c r="D17" s="15">
        <v>123.22221500000001</v>
      </c>
      <c r="E17" s="19">
        <f>D17/D$52*100</f>
        <v>0.89227856905612768</v>
      </c>
      <c r="G17" t="s">
        <v>37</v>
      </c>
      <c r="H17" s="33">
        <v>131.26</v>
      </c>
      <c r="I17" s="34">
        <v>1.0678976588585227</v>
      </c>
      <c r="J17" s="33">
        <v>204.203935</v>
      </c>
      <c r="K17" s="34">
        <v>1.4786846261238729</v>
      </c>
    </row>
    <row r="18" spans="1:11" x14ac:dyDescent="0.25">
      <c r="A18" s="6" t="s">
        <v>13</v>
      </c>
      <c r="B18" s="16">
        <v>48.65</v>
      </c>
      <c r="C18" s="20">
        <v>0.39580390906191626</v>
      </c>
      <c r="D18" s="16">
        <v>55.496616000000003</v>
      </c>
      <c r="E18" s="20">
        <f>D18/D$52*100</f>
        <v>0.40186293609425383</v>
      </c>
      <c r="G18" t="s">
        <v>34</v>
      </c>
      <c r="H18" s="33">
        <v>144.05000000000001</v>
      </c>
      <c r="I18" s="34">
        <v>1.1719538150127244</v>
      </c>
      <c r="J18" s="33">
        <v>182.87393900000001</v>
      </c>
      <c r="K18" s="34">
        <v>1.3242295361155259</v>
      </c>
    </row>
    <row r="19" spans="1:11" x14ac:dyDescent="0.25">
      <c r="A19" s="26" t="s">
        <v>14</v>
      </c>
      <c r="B19" s="27">
        <v>4182.16</v>
      </c>
      <c r="C19" s="28">
        <v>34.024979986071607</v>
      </c>
      <c r="D19" s="27">
        <v>4525.0761899999998</v>
      </c>
      <c r="E19" s="28">
        <f>D19/D$52*100</f>
        <v>32.767050224532596</v>
      </c>
      <c r="F19" s="34">
        <f>C18+C19+C20</f>
        <v>35.121678176031452</v>
      </c>
      <c r="G19" t="s">
        <v>27</v>
      </c>
      <c r="H19" s="33">
        <v>110.35</v>
      </c>
      <c r="I19" s="34">
        <v>0.89777926752276382</v>
      </c>
      <c r="J19" s="33">
        <v>149.87055100000001</v>
      </c>
      <c r="K19" s="34">
        <v>1.08524490320137</v>
      </c>
    </row>
    <row r="20" spans="1:11" x14ac:dyDescent="0.25">
      <c r="A20" s="6" t="s">
        <v>15</v>
      </c>
      <c r="B20" s="16">
        <v>86.15</v>
      </c>
      <c r="C20" s="20">
        <v>0.70089428089792571</v>
      </c>
      <c r="D20" s="16">
        <v>109.47393700000001</v>
      </c>
      <c r="E20" s="20">
        <f>D20/D$52*100</f>
        <v>0.79272433022974531</v>
      </c>
      <c r="F20" s="34">
        <f>E18+E19+E20</f>
        <v>33.961637490856596</v>
      </c>
      <c r="G20" t="s">
        <v>8</v>
      </c>
      <c r="H20" s="33">
        <v>179.85</v>
      </c>
      <c r="I20" s="34">
        <v>1.4632134233255012</v>
      </c>
      <c r="J20" s="33">
        <v>146.36927700000001</v>
      </c>
      <c r="K20" s="34">
        <v>1.0598914248972069</v>
      </c>
    </row>
    <row r="21" spans="1:11" x14ac:dyDescent="0.25">
      <c r="A21" s="4" t="s">
        <v>16</v>
      </c>
      <c r="B21" s="15">
        <v>51.23</v>
      </c>
      <c r="C21" s="19">
        <v>0.41679412664423371</v>
      </c>
      <c r="D21" s="15">
        <v>57.117206000000003</v>
      </c>
      <c r="E21" s="19">
        <f>D21/D$52*100</f>
        <v>0.41359797694079814</v>
      </c>
      <c r="F21" s="34">
        <f>C21+C22</f>
        <v>18.711802685446131</v>
      </c>
      <c r="G21" t="s">
        <v>12</v>
      </c>
      <c r="H21" s="33">
        <v>63.93</v>
      </c>
      <c r="I21" s="34">
        <v>0.52011806590602894</v>
      </c>
      <c r="J21" s="33">
        <v>123.22221500000001</v>
      </c>
      <c r="K21" s="34">
        <v>0.89227856905612768</v>
      </c>
    </row>
    <row r="22" spans="1:11" x14ac:dyDescent="0.25">
      <c r="A22" s="4" t="s">
        <v>17</v>
      </c>
      <c r="B22" s="15">
        <v>2248.7199999999998</v>
      </c>
      <c r="C22" s="19">
        <v>18.295008558801896</v>
      </c>
      <c r="D22" s="15">
        <v>2481.7466439999998</v>
      </c>
      <c r="E22" s="19">
        <f>D22/D$52*100</f>
        <v>17.970861376482862</v>
      </c>
      <c r="F22" s="34">
        <f>E21+E22</f>
        <v>18.384459353423662</v>
      </c>
      <c r="G22" t="s">
        <v>45</v>
      </c>
      <c r="H22" s="33">
        <v>114.82</v>
      </c>
      <c r="I22" s="34">
        <v>0.93414603984561606</v>
      </c>
      <c r="J22" s="33">
        <v>121.365106</v>
      </c>
      <c r="K22" s="34">
        <v>0.87883084324547522</v>
      </c>
    </row>
    <row r="23" spans="1:11" x14ac:dyDescent="0.25">
      <c r="A23" s="6" t="s">
        <v>18</v>
      </c>
      <c r="B23" s="16">
        <v>19.03</v>
      </c>
      <c r="C23" s="20">
        <v>0.15482319402771358</v>
      </c>
      <c r="D23" s="16">
        <v>20.819883000000001</v>
      </c>
      <c r="E23" s="20">
        <f>D23/D$52*100</f>
        <v>0.15076125202875146</v>
      </c>
      <c r="G23" t="s">
        <v>25</v>
      </c>
      <c r="H23" s="33">
        <v>98.77</v>
      </c>
      <c r="I23" s="34">
        <v>0.80356736069980406</v>
      </c>
      <c r="J23" s="33">
        <v>110.436539</v>
      </c>
      <c r="K23" s="34">
        <v>0.79969473840760963</v>
      </c>
    </row>
    <row r="24" spans="1:11" x14ac:dyDescent="0.25">
      <c r="A24" s="6" t="s">
        <v>19</v>
      </c>
      <c r="B24" s="16">
        <v>51.48</v>
      </c>
      <c r="C24" s="20">
        <v>0.41882806245647375</v>
      </c>
      <c r="D24" s="16">
        <v>56.014505999999997</v>
      </c>
      <c r="E24" s="20">
        <f>D24/D$52*100</f>
        <v>0.40561308900400694</v>
      </c>
      <c r="G24" t="s">
        <v>15</v>
      </c>
      <c r="H24" s="33">
        <v>86.15</v>
      </c>
      <c r="I24" s="34">
        <v>0.70089428089792571</v>
      </c>
      <c r="J24" s="33">
        <v>109.47393700000001</v>
      </c>
      <c r="K24" s="34">
        <v>0.79272433022974531</v>
      </c>
    </row>
    <row r="25" spans="1:11" x14ac:dyDescent="0.25">
      <c r="A25" s="6" t="s">
        <v>20</v>
      </c>
      <c r="B25" s="16">
        <v>15.5</v>
      </c>
      <c r="C25" s="20">
        <v>0.12610402035888391</v>
      </c>
      <c r="D25" s="16">
        <v>21.773309999999999</v>
      </c>
      <c r="E25" s="20">
        <f>D25/D$52*100</f>
        <v>0.15766522205769043</v>
      </c>
      <c r="G25" t="s">
        <v>32</v>
      </c>
      <c r="H25" s="33">
        <v>90.2</v>
      </c>
      <c r="I25" s="34">
        <v>0.7338440410562147</v>
      </c>
      <c r="J25" s="33">
        <v>104.180837</v>
      </c>
      <c r="K25" s="34">
        <v>0.75439585436302758</v>
      </c>
    </row>
    <row r="26" spans="1:11" x14ac:dyDescent="0.25">
      <c r="A26" s="6" t="s">
        <v>21</v>
      </c>
      <c r="B26" s="16">
        <v>24.1</v>
      </c>
      <c r="C26" s="20">
        <v>0.19607141229994207</v>
      </c>
      <c r="D26" s="16">
        <v>27.686188999999999</v>
      </c>
      <c r="E26" s="20">
        <f>D26/D$52*100</f>
        <v>0.20048165100373744</v>
      </c>
      <c r="G26" t="s">
        <v>31</v>
      </c>
      <c r="H26" s="33">
        <v>29.88</v>
      </c>
      <c r="I26" s="34">
        <v>0.24309600827893232</v>
      </c>
      <c r="J26" s="33">
        <v>85.235574</v>
      </c>
      <c r="K26" s="34">
        <v>0.61720912906327541</v>
      </c>
    </row>
    <row r="27" spans="1:11" x14ac:dyDescent="0.25">
      <c r="A27" s="4" t="s">
        <v>22</v>
      </c>
      <c r="B27" s="15">
        <v>54.61</v>
      </c>
      <c r="C27" s="19">
        <v>0.44429293882571935</v>
      </c>
      <c r="D27" s="15">
        <v>61.379268000000003</v>
      </c>
      <c r="E27" s="19">
        <f>D27/D$52*100</f>
        <v>0.44446048483021156</v>
      </c>
      <c r="G27" t="s">
        <v>42</v>
      </c>
      <c r="H27" s="33">
        <v>57.74</v>
      </c>
      <c r="I27" s="34">
        <v>0.46975781519496496</v>
      </c>
      <c r="J27" s="33">
        <v>70.628961000000004</v>
      </c>
      <c r="K27" s="34">
        <v>0.51143950183821196</v>
      </c>
    </row>
    <row r="28" spans="1:11" x14ac:dyDescent="0.25">
      <c r="A28" s="4" t="s">
        <v>23</v>
      </c>
      <c r="B28" s="15">
        <v>1187.96</v>
      </c>
      <c r="C28" s="19">
        <v>9.6649375500348214</v>
      </c>
      <c r="D28" s="15">
        <v>1222.1955359999999</v>
      </c>
      <c r="E28" s="19">
        <f>D28/D$52*100</f>
        <v>8.8501808214441446</v>
      </c>
      <c r="G28" t="s">
        <v>24</v>
      </c>
      <c r="H28" s="33">
        <v>78.11</v>
      </c>
      <c r="I28" s="34">
        <v>0.63548290517628525</v>
      </c>
      <c r="J28" s="33">
        <v>66.943701000000004</v>
      </c>
      <c r="K28" s="34">
        <v>0.48475374132498161</v>
      </c>
    </row>
    <row r="29" spans="1:11" x14ac:dyDescent="0.25">
      <c r="A29" s="4" t="s">
        <v>24</v>
      </c>
      <c r="B29" s="15">
        <v>78.11</v>
      </c>
      <c r="C29" s="19">
        <v>0.63548290517628525</v>
      </c>
      <c r="D29" s="15">
        <v>66.943701000000004</v>
      </c>
      <c r="E29" s="19">
        <f>D29/D$52*100</f>
        <v>0.48475374132498161</v>
      </c>
      <c r="G29" t="s">
        <v>22</v>
      </c>
      <c r="H29" s="33">
        <v>54.61</v>
      </c>
      <c r="I29" s="34">
        <v>0.44429293882571935</v>
      </c>
      <c r="J29" s="33">
        <v>61.379268000000003</v>
      </c>
      <c r="K29" s="34">
        <v>0.44446048483021156</v>
      </c>
    </row>
    <row r="30" spans="1:11" x14ac:dyDescent="0.25">
      <c r="A30" s="4" t="s">
        <v>25</v>
      </c>
      <c r="B30" s="15">
        <v>98.77</v>
      </c>
      <c r="C30" s="19">
        <v>0.80356736069980406</v>
      </c>
      <c r="D30" s="15">
        <v>110.436539</v>
      </c>
      <c r="E30" s="19">
        <f>D30/D$52*100</f>
        <v>0.79969473840760963</v>
      </c>
      <c r="G30" t="s">
        <v>16</v>
      </c>
      <c r="H30" s="33">
        <v>51.23</v>
      </c>
      <c r="I30" s="34">
        <v>0.41679412664423371</v>
      </c>
      <c r="J30" s="33">
        <v>57.117206000000003</v>
      </c>
      <c r="K30" s="34">
        <v>0.41359797694079814</v>
      </c>
    </row>
    <row r="31" spans="1:11" x14ac:dyDescent="0.25">
      <c r="A31" s="6" t="s">
        <v>26</v>
      </c>
      <c r="B31" s="16">
        <v>32.19</v>
      </c>
      <c r="C31" s="20">
        <v>0.2618895751840305</v>
      </c>
      <c r="D31" s="16">
        <v>36.449654000000002</v>
      </c>
      <c r="E31" s="20">
        <f>D31/D$52*100</f>
        <v>0.26393978645580229</v>
      </c>
      <c r="G31" t="s">
        <v>19</v>
      </c>
      <c r="H31" s="33">
        <v>51.48</v>
      </c>
      <c r="I31" s="34">
        <v>0.41882806245647375</v>
      </c>
      <c r="J31" s="33">
        <v>56.014505999999997</v>
      </c>
      <c r="K31" s="34">
        <v>0.40561308900400694</v>
      </c>
    </row>
    <row r="32" spans="1:11" x14ac:dyDescent="0.25">
      <c r="A32" s="6" t="s">
        <v>27</v>
      </c>
      <c r="B32" s="16">
        <v>110.35</v>
      </c>
      <c r="C32" s="20">
        <v>0.89777926752276382</v>
      </c>
      <c r="D32" s="16">
        <v>149.87055100000001</v>
      </c>
      <c r="E32" s="20">
        <f>D32/D$52*100</f>
        <v>1.08524490320137</v>
      </c>
      <c r="G32" t="s">
        <v>13</v>
      </c>
      <c r="H32" s="33">
        <v>48.65</v>
      </c>
      <c r="I32" s="34">
        <v>0.39580390906191626</v>
      </c>
      <c r="J32" s="33">
        <v>55.496616000000003</v>
      </c>
      <c r="K32" s="34">
        <v>0.40186293609425383</v>
      </c>
    </row>
    <row r="33" spans="1:11" x14ac:dyDescent="0.25">
      <c r="A33" s="6" t="s">
        <v>28</v>
      </c>
      <c r="B33" s="16">
        <v>10.1</v>
      </c>
      <c r="C33" s="20">
        <v>8.2171006814498543E-2</v>
      </c>
      <c r="D33" s="16">
        <v>9.851464</v>
      </c>
      <c r="E33" s="20">
        <f>D33/D$52*100</f>
        <v>7.133657028505741E-2</v>
      </c>
      <c r="G33" t="s">
        <v>29</v>
      </c>
      <c r="H33" s="33">
        <v>7.95</v>
      </c>
      <c r="I33" s="34">
        <v>6.4679158829234001E-2</v>
      </c>
      <c r="J33" s="33">
        <v>42.674922000000002</v>
      </c>
      <c r="K33" s="34">
        <v>0.3090182913587608</v>
      </c>
    </row>
    <row r="34" spans="1:11" x14ac:dyDescent="0.25">
      <c r="A34" s="6" t="s">
        <v>29</v>
      </c>
      <c r="B34" s="16">
        <v>7.95</v>
      </c>
      <c r="C34" s="20">
        <v>6.4679158829234001E-2</v>
      </c>
      <c r="D34" s="16">
        <v>42.674922000000002</v>
      </c>
      <c r="E34" s="20">
        <f>D34/D$52*100</f>
        <v>0.3090182913587608</v>
      </c>
      <c r="G34" t="s">
        <v>41</v>
      </c>
      <c r="H34" s="33">
        <v>39.83</v>
      </c>
      <c r="I34" s="34">
        <v>0.32404665360608681</v>
      </c>
      <c r="J34" s="33">
        <v>41.921585</v>
      </c>
      <c r="K34" s="34">
        <v>0.30356321606753156</v>
      </c>
    </row>
    <row r="35" spans="1:11" x14ac:dyDescent="0.25">
      <c r="A35" s="4" t="s">
        <v>30</v>
      </c>
      <c r="B35" s="15">
        <v>19.13</v>
      </c>
      <c r="C35" s="19">
        <v>0.15563676835260962</v>
      </c>
      <c r="D35" s="15">
        <v>21.745846</v>
      </c>
      <c r="E35" s="19">
        <f>D35/D$52*100</f>
        <v>0.15746634932503784</v>
      </c>
      <c r="G35" t="s">
        <v>26</v>
      </c>
      <c r="H35" s="33">
        <v>32.19</v>
      </c>
      <c r="I35" s="34">
        <v>0.2618895751840305</v>
      </c>
      <c r="J35" s="33">
        <v>36.449654000000002</v>
      </c>
      <c r="K35" s="34">
        <v>0.26393978645580229</v>
      </c>
    </row>
    <row r="36" spans="1:11" x14ac:dyDescent="0.25">
      <c r="A36" s="4" t="s">
        <v>31</v>
      </c>
      <c r="B36" s="15">
        <v>29.88</v>
      </c>
      <c r="C36" s="19">
        <v>0.24309600827893232</v>
      </c>
      <c r="D36" s="15">
        <v>85.235574</v>
      </c>
      <c r="E36" s="19">
        <f>D36/D$52*100</f>
        <v>0.61720912906327541</v>
      </c>
      <c r="G36" t="s">
        <v>39</v>
      </c>
      <c r="H36" s="33">
        <v>33.75</v>
      </c>
      <c r="I36" s="34">
        <v>0.27458133465240847</v>
      </c>
      <c r="J36" s="33">
        <v>36.223619999999997</v>
      </c>
      <c r="K36" s="34">
        <v>0.26230302563245533</v>
      </c>
    </row>
    <row r="37" spans="1:11" x14ac:dyDescent="0.25">
      <c r="A37" s="6" t="s">
        <v>32</v>
      </c>
      <c r="B37" s="16">
        <v>90.2</v>
      </c>
      <c r="C37" s="20">
        <v>0.7338440410562147</v>
      </c>
      <c r="D37" s="16">
        <v>104.180837</v>
      </c>
      <c r="E37" s="20">
        <f>D37/D$52*100</f>
        <v>0.75439585436302758</v>
      </c>
      <c r="G37" t="s">
        <v>10</v>
      </c>
      <c r="H37" s="33">
        <v>30.73</v>
      </c>
      <c r="I37" s="34">
        <v>0.25001139004054851</v>
      </c>
      <c r="J37" s="33">
        <v>35.853589999999997</v>
      </c>
      <c r="K37" s="34">
        <v>0.25962355879355914</v>
      </c>
    </row>
    <row r="38" spans="1:11" x14ac:dyDescent="0.25">
      <c r="A38" s="6" t="s">
        <v>33</v>
      </c>
      <c r="B38" s="16">
        <v>16.170000000000002</v>
      </c>
      <c r="C38" s="20">
        <v>0.13155496833568728</v>
      </c>
      <c r="D38" s="16">
        <v>31.387180000000001</v>
      </c>
      <c r="E38" s="20">
        <f>D38/D$52*100</f>
        <v>0.22728132307236246</v>
      </c>
      <c r="G38" t="s">
        <v>33</v>
      </c>
      <c r="H38" s="33">
        <v>16.170000000000002</v>
      </c>
      <c r="I38" s="34">
        <v>0.13155496833568728</v>
      </c>
      <c r="J38" s="33">
        <v>31.387180000000001</v>
      </c>
      <c r="K38" s="34">
        <v>0.22728132307236246</v>
      </c>
    </row>
    <row r="39" spans="1:11" x14ac:dyDescent="0.25">
      <c r="A39" s="6" t="s">
        <v>34</v>
      </c>
      <c r="B39" s="16">
        <v>144.05000000000001</v>
      </c>
      <c r="C39" s="20">
        <v>1.1719538150127244</v>
      </c>
      <c r="D39" s="16">
        <v>182.87393900000001</v>
      </c>
      <c r="E39" s="20">
        <f>D39/D$52*100</f>
        <v>1.3242295361155259</v>
      </c>
      <c r="G39" t="s">
        <v>43</v>
      </c>
      <c r="H39" s="33">
        <v>23.95</v>
      </c>
      <c r="I39" s="34">
        <v>0.19485105081259801</v>
      </c>
      <c r="J39" s="33">
        <v>30.841329000000002</v>
      </c>
      <c r="K39" s="34">
        <v>0.2233286985460313</v>
      </c>
    </row>
    <row r="40" spans="1:11" x14ac:dyDescent="0.25">
      <c r="A40" s="6" t="s">
        <v>35</v>
      </c>
      <c r="B40" s="16">
        <v>152.94</v>
      </c>
      <c r="C40" s="20">
        <v>1.2442805724959809</v>
      </c>
      <c r="D40" s="16">
        <v>251.226619</v>
      </c>
      <c r="E40" s="20">
        <f>D40/D$52*100</f>
        <v>1.8191859975096938</v>
      </c>
      <c r="G40" t="s">
        <v>21</v>
      </c>
      <c r="H40" s="33">
        <v>24.1</v>
      </c>
      <c r="I40" s="34">
        <v>0.19607141229994207</v>
      </c>
      <c r="J40" s="33">
        <v>27.686188999999999</v>
      </c>
      <c r="K40" s="34">
        <v>0.20048165100373744</v>
      </c>
    </row>
    <row r="41" spans="1:11" x14ac:dyDescent="0.25">
      <c r="A41" s="4" t="s">
        <v>36</v>
      </c>
      <c r="B41" s="15">
        <v>171.98</v>
      </c>
      <c r="C41" s="19">
        <v>1.3991851239561841</v>
      </c>
      <c r="D41" s="15">
        <v>234.23645200000001</v>
      </c>
      <c r="E41" s="19">
        <f>D41/D$52*100</f>
        <v>1.6961565429686873</v>
      </c>
      <c r="G41" t="s">
        <v>7</v>
      </c>
      <c r="H41" s="33">
        <v>14.51</v>
      </c>
      <c r="I41" s="34">
        <v>0.11804963454241325</v>
      </c>
      <c r="J41" s="33">
        <v>23.835269</v>
      </c>
      <c r="K41" s="34">
        <v>0.17259631079012724</v>
      </c>
    </row>
    <row r="42" spans="1:11" x14ac:dyDescent="0.25">
      <c r="A42" s="6" t="s">
        <v>37</v>
      </c>
      <c r="B42" s="16">
        <v>131.26</v>
      </c>
      <c r="C42" s="20">
        <v>1.0678976588585227</v>
      </c>
      <c r="D42" s="16">
        <v>204.203935</v>
      </c>
      <c r="E42" s="20">
        <f>D42/D$52*100</f>
        <v>1.4786846261238729</v>
      </c>
      <c r="G42" t="s">
        <v>44</v>
      </c>
      <c r="H42" s="33">
        <v>22.75</v>
      </c>
      <c r="I42" s="34">
        <v>0.18508815891384572</v>
      </c>
      <c r="J42" s="33">
        <v>23.725114000000001</v>
      </c>
      <c r="K42" s="34">
        <v>0.17179865473618941</v>
      </c>
    </row>
    <row r="43" spans="1:11" x14ac:dyDescent="0.25">
      <c r="A43" s="6" t="s">
        <v>38</v>
      </c>
      <c r="B43" s="16">
        <v>4.0599999999999996</v>
      </c>
      <c r="C43" s="20">
        <v>3.3031117590778619E-2</v>
      </c>
      <c r="D43" s="16">
        <v>4.6050529999999998</v>
      </c>
      <c r="E43" s="20">
        <f>D43/D$52*100</f>
        <v>3.3346179512092261E-2</v>
      </c>
      <c r="G43" t="s">
        <v>20</v>
      </c>
      <c r="H43" s="33">
        <v>15.5</v>
      </c>
      <c r="I43" s="34">
        <v>0.12610402035888391</v>
      </c>
      <c r="J43" s="33">
        <v>21.773309999999999</v>
      </c>
      <c r="K43" s="34">
        <v>0.15766522205769043</v>
      </c>
    </row>
    <row r="44" spans="1:11" x14ac:dyDescent="0.25">
      <c r="A44" s="4" t="s">
        <v>39</v>
      </c>
      <c r="B44" s="15">
        <v>33.75</v>
      </c>
      <c r="C44" s="19">
        <v>0.27458133465240847</v>
      </c>
      <c r="D44" s="15">
        <v>36.223619999999997</v>
      </c>
      <c r="E44" s="19">
        <f>D44/D$52*100</f>
        <v>0.26230302563245533</v>
      </c>
      <c r="G44" t="s">
        <v>30</v>
      </c>
      <c r="H44" s="33">
        <v>19.13</v>
      </c>
      <c r="I44" s="34">
        <v>0.15563676835260962</v>
      </c>
      <c r="J44" s="33">
        <v>21.745846</v>
      </c>
      <c r="K44" s="34">
        <v>0.15746634932503784</v>
      </c>
    </row>
    <row r="45" spans="1:11" x14ac:dyDescent="0.25">
      <c r="A45" s="4" t="s">
        <v>40</v>
      </c>
      <c r="B45" s="15">
        <v>9.35</v>
      </c>
      <c r="C45" s="19">
        <v>7.6069199377778354E-2</v>
      </c>
      <c r="D45" s="15">
        <v>11.566867</v>
      </c>
      <c r="E45" s="19">
        <f>D45/D$52*100</f>
        <v>8.3758172462835082E-2</v>
      </c>
      <c r="G45" t="s">
        <v>18</v>
      </c>
      <c r="H45" s="33">
        <v>19.03</v>
      </c>
      <c r="I45" s="34">
        <v>0.15482319402771358</v>
      </c>
      <c r="J45" s="33">
        <v>20.819883000000001</v>
      </c>
      <c r="K45" s="34">
        <v>0.15076125202875146</v>
      </c>
    </row>
    <row r="46" spans="1:11" x14ac:dyDescent="0.25">
      <c r="A46" s="6" t="s">
        <v>41</v>
      </c>
      <c r="B46" s="16">
        <v>39.83</v>
      </c>
      <c r="C46" s="20">
        <v>0.32404665360608681</v>
      </c>
      <c r="D46" s="16">
        <v>41.921585</v>
      </c>
      <c r="E46" s="20">
        <f>D46/D$52*100</f>
        <v>0.30356321606753156</v>
      </c>
      <c r="G46" t="s">
        <v>40</v>
      </c>
      <c r="H46" s="33">
        <v>9.35</v>
      </c>
      <c r="I46" s="34">
        <v>7.6069199377778354E-2</v>
      </c>
      <c r="J46" s="33">
        <v>11.566867</v>
      </c>
      <c r="K46" s="34">
        <v>8.3758172462835082E-2</v>
      </c>
    </row>
    <row r="47" spans="1:11" x14ac:dyDescent="0.25">
      <c r="A47" s="6" t="s">
        <v>42</v>
      </c>
      <c r="B47" s="16">
        <v>57.74</v>
      </c>
      <c r="C47" s="20">
        <v>0.46975781519496496</v>
      </c>
      <c r="D47" s="16">
        <v>70.628961000000004</v>
      </c>
      <c r="E47" s="20">
        <f>D47/D$52*100</f>
        <v>0.51143950183821196</v>
      </c>
      <c r="G47" t="s">
        <v>28</v>
      </c>
      <c r="H47" s="33">
        <v>10.1</v>
      </c>
      <c r="I47" s="34">
        <v>8.2171006814498543E-2</v>
      </c>
      <c r="J47" s="33">
        <v>9.851464</v>
      </c>
      <c r="K47" s="34">
        <v>7.133657028505741E-2</v>
      </c>
    </row>
    <row r="48" spans="1:11" x14ac:dyDescent="0.25">
      <c r="A48" s="6" t="s">
        <v>53</v>
      </c>
      <c r="B48" s="16"/>
      <c r="C48" s="20"/>
      <c r="D48" s="16">
        <v>1.9030130000000001</v>
      </c>
      <c r="E48" s="20">
        <f>D48/D$52*100</f>
        <v>1.3780126550518579E-2</v>
      </c>
      <c r="G48" t="s">
        <v>38</v>
      </c>
      <c r="H48" s="33">
        <v>4.0599999999999996</v>
      </c>
      <c r="I48" s="34">
        <v>3.3031117590778619E-2</v>
      </c>
      <c r="J48" s="33">
        <v>4.6050529999999998</v>
      </c>
      <c r="K48" s="34">
        <v>3.3346179512092261E-2</v>
      </c>
    </row>
    <row r="49" spans="1:11" x14ac:dyDescent="0.25">
      <c r="A49" s="4" t="s">
        <v>43</v>
      </c>
      <c r="B49" s="15">
        <v>23.95</v>
      </c>
      <c r="C49" s="19">
        <v>0.19485105081259801</v>
      </c>
      <c r="D49" s="15">
        <v>30.841329000000002</v>
      </c>
      <c r="E49" s="19">
        <f>D49/D$52*100</f>
        <v>0.2233286985460313</v>
      </c>
      <c r="G49" t="s">
        <v>53</v>
      </c>
      <c r="H49" s="33"/>
      <c r="I49" s="34"/>
      <c r="J49" s="33">
        <v>1.9030130000000001</v>
      </c>
      <c r="K49" s="34">
        <v>1.3780126550518579E-2</v>
      </c>
    </row>
    <row r="50" spans="1:11" x14ac:dyDescent="0.25">
      <c r="A50" s="4" t="s">
        <v>44</v>
      </c>
      <c r="B50" s="15">
        <v>22.75</v>
      </c>
      <c r="C50" s="19">
        <v>0.18508815891384572</v>
      </c>
      <c r="D50" s="15">
        <v>23.725114000000001</v>
      </c>
      <c r="E50" s="19">
        <f>D50/D$52*100</f>
        <v>0.17179865473618941</v>
      </c>
      <c r="G50" t="s">
        <v>6</v>
      </c>
      <c r="H50" s="33">
        <v>0.05</v>
      </c>
      <c r="I50" s="34">
        <v>4.067871624480126E-4</v>
      </c>
      <c r="J50" s="33">
        <v>5.4629999999999998E-2</v>
      </c>
      <c r="K50" s="34">
        <v>3.9558758319298396E-4</v>
      </c>
    </row>
    <row r="51" spans="1:11" x14ac:dyDescent="0.25">
      <c r="A51" s="6" t="s">
        <v>45</v>
      </c>
      <c r="B51" s="16">
        <v>114.82</v>
      </c>
      <c r="C51" s="20">
        <v>0.93414603984561606</v>
      </c>
      <c r="D51" s="16">
        <v>121.365106</v>
      </c>
      <c r="E51" s="20">
        <f>D51/D$52*100</f>
        <v>0.87883084324547522</v>
      </c>
      <c r="H51" s="32" t="s">
        <v>55</v>
      </c>
      <c r="J51" s="32">
        <v>2023</v>
      </c>
    </row>
    <row r="52" spans="1:11" x14ac:dyDescent="0.25">
      <c r="A52" s="11" t="s">
        <v>46</v>
      </c>
      <c r="B52" s="17">
        <f>SUM(B10:B51)</f>
        <v>12291.43</v>
      </c>
      <c r="C52" s="12">
        <f>SUM(C10:C51)</f>
        <v>99.999918642567536</v>
      </c>
      <c r="D52" s="17">
        <f>SUM(D10:D51)</f>
        <v>13809.836890999997</v>
      </c>
      <c r="E52" s="12">
        <f>D52/D$52*100</f>
        <v>100</v>
      </c>
      <c r="G52" t="s">
        <v>46</v>
      </c>
      <c r="H52" s="33">
        <v>12291.43</v>
      </c>
      <c r="I52" s="35">
        <v>99.999918642567536</v>
      </c>
      <c r="J52" s="33">
        <v>13809.836890999997</v>
      </c>
      <c r="K52" s="35">
        <v>100</v>
      </c>
    </row>
    <row r="53" spans="1:11" ht="17.25" x14ac:dyDescent="0.25">
      <c r="A53" s="1" t="s">
        <v>54</v>
      </c>
      <c r="B53" s="1"/>
      <c r="C53" s="1"/>
      <c r="D53" s="1"/>
      <c r="E53" s="1"/>
    </row>
    <row r="54" spans="1:11" x14ac:dyDescent="0.25">
      <c r="A54" s="1" t="s">
        <v>49</v>
      </c>
      <c r="B54" s="1"/>
      <c r="C54" s="1"/>
      <c r="D54" s="1"/>
      <c r="E54" s="1"/>
    </row>
    <row r="55" spans="1:11" ht="19.5" customHeight="1" x14ac:dyDescent="0.25">
      <c r="A55" s="5" t="s">
        <v>47</v>
      </c>
      <c r="B55" s="5"/>
      <c r="C55" s="5"/>
      <c r="D55" s="5"/>
      <c r="E55" s="10"/>
    </row>
    <row r="56" spans="1:11" x14ac:dyDescent="0.25">
      <c r="D56" s="33">
        <f>D52-B52</f>
        <v>1518.4068909999969</v>
      </c>
    </row>
  </sheetData>
  <sortState xmlns:xlrd2="http://schemas.microsoft.com/office/spreadsheetml/2017/richdata2" ref="G8:K50">
    <sortCondition descending="1" ref="J8:J50"/>
  </sortState>
  <mergeCells count="3">
    <mergeCell ref="A4:E4"/>
    <mergeCell ref="A5:E5"/>
    <mergeCell ref="A7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1.8.1-10</vt:lpstr>
      <vt:lpstr>Hoja1</vt:lpstr>
      <vt:lpstr>'1.8.1-10'!Área_de_impresión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Cristina García Palazuelos</cp:lastModifiedBy>
  <dcterms:created xsi:type="dcterms:W3CDTF">2022-01-19T13:08:21Z</dcterms:created>
  <dcterms:modified xsi:type="dcterms:W3CDTF">2024-03-12T10:41:07Z</dcterms:modified>
</cp:coreProperties>
</file>