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1\"/>
    </mc:Choice>
  </mc:AlternateContent>
  <xr:revisionPtr revIDLastSave="0" documentId="13_ncr:1_{81141387-5BF3-4ED7-8CF7-592CADC20E6F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1.8.1-3" sheetId="15" r:id="rId1"/>
    <sheet name="Histórico" sheetId="14" r:id="rId2"/>
    <sheet name="Hoja1" sheetId="16" r:id="rId3"/>
  </sheets>
  <definedNames>
    <definedName name="_xlnm.Print_Area" localSheetId="0">'1.8.1-3'!$A$1:$A$6</definedName>
    <definedName name="_xlnm.Print_Area" localSheetId="1">Histórico!$A$1:$B$6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5" l="1"/>
  <c r="D10" i="15"/>
  <c r="D11" i="15"/>
  <c r="D12" i="15"/>
  <c r="D13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8" i="15"/>
  <c r="G37" i="16"/>
  <c r="F37" i="16"/>
  <c r="D28" i="16"/>
  <c r="E28" i="16"/>
  <c r="D29" i="16"/>
  <c r="E29" i="16"/>
  <c r="D30" i="16"/>
  <c r="E30" i="16"/>
  <c r="D31" i="16"/>
  <c r="E31" i="16"/>
  <c r="D32" i="16"/>
  <c r="E32" i="16"/>
  <c r="D33" i="16"/>
  <c r="E33" i="16"/>
  <c r="D34" i="16"/>
  <c r="E34" i="16"/>
  <c r="D35" i="16"/>
  <c r="E35" i="16"/>
  <c r="D36" i="16"/>
  <c r="E36" i="16"/>
  <c r="D37" i="16"/>
  <c r="E37" i="16"/>
  <c r="D38" i="16"/>
  <c r="E38" i="16"/>
  <c r="E27" i="16"/>
  <c r="E16" i="16"/>
  <c r="D16" i="16"/>
  <c r="B16" i="16"/>
  <c r="C16" i="16"/>
  <c r="C40" i="16"/>
  <c r="D27" i="16"/>
  <c r="D23" i="16"/>
  <c r="D24" i="16"/>
  <c r="D26" i="16"/>
  <c r="E22" i="16"/>
  <c r="E23" i="16"/>
  <c r="E24" i="16"/>
  <c r="E25" i="16"/>
  <c r="E26" i="16"/>
  <c r="E10" i="16" l="1"/>
  <c r="E11" i="16"/>
  <c r="E12" i="16"/>
  <c r="E13" i="16"/>
  <c r="E14" i="16"/>
  <c r="E15" i="16"/>
  <c r="E17" i="16"/>
  <c r="E18" i="16"/>
  <c r="E19" i="16"/>
  <c r="E20" i="16"/>
  <c r="E21" i="16"/>
  <c r="E9" i="16"/>
  <c r="D12" i="16"/>
  <c r="D13" i="16"/>
  <c r="D14" i="16"/>
  <c r="D15" i="16"/>
  <c r="D17" i="16"/>
  <c r="D18" i="16"/>
  <c r="D19" i="16"/>
  <c r="D20" i="16"/>
  <c r="D21" i="16"/>
  <c r="D22" i="16"/>
  <c r="D10" i="16"/>
  <c r="D11" i="16"/>
  <c r="D9" i="16"/>
  <c r="D34" i="14"/>
  <c r="D12" i="14"/>
  <c r="D9" i="14" s="1"/>
  <c r="B9" i="14" l="1"/>
  <c r="C12" i="14"/>
  <c r="C9" i="14" s="1"/>
  <c r="B16" i="14"/>
  <c r="B28" i="14"/>
  <c r="B34" i="14"/>
  <c r="C34" i="14"/>
  <c r="B39" i="14" l="1"/>
</calcChain>
</file>

<file path=xl/sharedStrings.xml><?xml version="1.0" encoding="utf-8"?>
<sst xmlns="http://schemas.openxmlformats.org/spreadsheetml/2006/main" count="125" uniqueCount="50">
  <si>
    <r>
      <t>2020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</si>
  <si>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(millones de euros)</t>
  </si>
  <si>
    <t>Fuente:  Consejería de Economía y Hacienda de la Junta de Castilla y León.</t>
  </si>
  <si>
    <t>Total Recursos del Presupuesto</t>
  </si>
  <si>
    <t>Préstamos financieros</t>
  </si>
  <si>
    <t>Emisión Deuda Pública "Nueva"</t>
  </si>
  <si>
    <t>Emisión Deuda Pública "Reposición"</t>
  </si>
  <si>
    <t>Reintegros</t>
  </si>
  <si>
    <t>ACTIVOS Y PASIVOS FINANCIEROS</t>
  </si>
  <si>
    <t>Precios públicos, ingresos por prestación de servicios y otros</t>
  </si>
  <si>
    <t>Fondos Europeos</t>
  </si>
  <si>
    <t>Otras transferencias</t>
  </si>
  <si>
    <t>Transferencias finalistas</t>
  </si>
  <si>
    <t>P.A.C.</t>
  </si>
  <si>
    <t>TRANSFERENCIAS Y OTROS INGRESOS</t>
  </si>
  <si>
    <t>Otras Tasas</t>
  </si>
  <si>
    <t>Tasa sobre el Juego</t>
  </si>
  <si>
    <t>Impuesto sobre depósito de residuos</t>
  </si>
  <si>
    <t>Impuesto sobre daño medioambiental</t>
  </si>
  <si>
    <t>Impuesto sobre Det Medios de Transporte</t>
  </si>
  <si>
    <t>Impuesto sobre Actos Jurídicos Documentados</t>
  </si>
  <si>
    <t>Impuesto sobre Transmisiones Patrimoniales</t>
  </si>
  <si>
    <t>Impuesto sobre depósitos de entidades de crédito</t>
  </si>
  <si>
    <t>Impuesto sobre Patrimonio</t>
  </si>
  <si>
    <t>Impuesto sobre Sucesiones</t>
  </si>
  <si>
    <t>DERIVADOS DE LOS TRIBUTOS PROPIOS</t>
  </si>
  <si>
    <t>Complemento financiación déficit</t>
  </si>
  <si>
    <t>Fondos del sistema de financiación</t>
  </si>
  <si>
    <t>Liquidación definitiva n-2</t>
  </si>
  <si>
    <t>Impuestos Especiales</t>
  </si>
  <si>
    <t>Impuesto sobre Valor Añadido</t>
  </si>
  <si>
    <t>Impuesto sobre Renta Personas Físicas</t>
  </si>
  <si>
    <t>DEL MODELO DE FINANCIACIÓN (ENTREGAS A CUENTA)</t>
  </si>
  <si>
    <t>Recursos</t>
  </si>
  <si>
    <t>Cuadro 1.8.1-3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</si>
  <si>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</si>
  <si>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r>
      <t xml:space="preserve">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</si>
  <si>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 xml:space="preserve">                 107 de la Ley 2/2006, de 3 de mayo de la Hacienda y del Sector Público de la Comunidad de Castilla y León.</t>
  </si>
  <si>
    <r>
      <t xml:space="preserve">Nota:      </t>
    </r>
    <r>
      <rPr>
        <vertAlign val="superscript"/>
        <sz val="11"/>
        <color rgb="FF000000"/>
        <rFont val="Calibri"/>
        <family val="2"/>
        <scheme val="minor"/>
      </rPr>
      <t>(1)</t>
    </r>
    <r>
      <rPr>
        <sz val="11"/>
        <color rgb="FF000000"/>
        <rFont val="Calibri"/>
        <family val="2"/>
        <scheme val="minor"/>
      </rPr>
      <t xml:space="preserve"> En 2020  no se ha aprobado presupuesto, habiéndose prorrogado el de 2018 conforme a lo establecido en el art.</t>
    </r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</si>
  <si>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</si>
  <si>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</si>
  <si>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Impuesto estatal sobre el depósito, incin. y coincin.residuos</t>
  </si>
  <si>
    <t>Presupuestos Consolidados iniciales de la Comunidad de Castilla y León 2022-2023. Recursos</t>
  </si>
  <si>
    <t>CES. Informe de Situación Económica y Social de Castilla y León en 2023</t>
  </si>
  <si>
    <t>% var.anual</t>
  </si>
  <si>
    <t xml:space="preserve"> </t>
  </si>
  <si>
    <t>CES. Informe de Situación Económica y Social de Castilla y León en 2024</t>
  </si>
  <si>
    <t>Presupuestos Consolidados iniciales de la Comunidad de Castilla y León 2020-2024. Recursos</t>
  </si>
  <si>
    <t>Presupuestos Consolidados iniciales de la Comunidad de Castilla y León 2023-2024. Recursos</t>
  </si>
  <si>
    <t>% var.23-24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</si>
</sst>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Myriad Pro"/>
      <family val="2"/>
    </font>
    <font>
      <b/>
      <sz val="11"/>
      <name val="Calibri"/>
      <family val="2"/>
      <scheme val="minor"/>
    </font>
    <font>
      <b/>
      <sz val="9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7" fillId="0" borderId="0" xfId="0" applyFont="1"/>
    <xf numFmtId="164" fontId="0" fillId="0" borderId="0" xfId="0" applyNumberFormat="1"/>
    <xf numFmtId="0" fontId="3" fillId="7" borderId="0" xfId="2" applyFont="1" applyFill="1"/>
    <xf numFmtId="0" fontId="4" fillId="6" borderId="0" xfId="1" applyFill="1"/>
    <xf numFmtId="0" fontId="10" fillId="0" borderId="0" xfId="0" applyFont="1"/>
    <xf numFmtId="0" fontId="7" fillId="0" borderId="0" xfId="0" applyFont="1" applyAlignment="1">
      <alignment vertical="center"/>
    </xf>
    <xf numFmtId="0" fontId="2" fillId="6" borderId="0" xfId="1" applyFont="1" applyFill="1" applyAlignment="1">
      <alignment vertical="center"/>
    </xf>
    <xf numFmtId="4" fontId="11" fillId="5" borderId="1" xfId="3" applyNumberFormat="1" applyFont="1" applyBorder="1" applyAlignment="1">
      <alignment horizontal="right" vertical="center"/>
    </xf>
    <xf numFmtId="4" fontId="11" fillId="5" borderId="2" xfId="3" applyNumberFormat="1" applyFont="1" applyBorder="1" applyAlignment="1">
      <alignment horizontal="right" vertical="center"/>
    </xf>
    <xf numFmtId="0" fontId="11" fillId="5" borderId="2" xfId="3" applyFont="1" applyBorder="1" applyAlignment="1">
      <alignment vertical="center"/>
    </xf>
    <xf numFmtId="4" fontId="9" fillId="8" borderId="0" xfId="0" applyNumberFormat="1" applyFont="1" applyFill="1" applyAlignment="1">
      <alignment horizontal="right" vertical="center"/>
    </xf>
    <xf numFmtId="0" fontId="9" fillId="8" borderId="0" xfId="0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4" fontId="9" fillId="5" borderId="0" xfId="3" applyNumberFormat="1" applyFont="1" applyAlignment="1">
      <alignment horizontal="right" vertical="center"/>
    </xf>
    <xf numFmtId="0" fontId="9" fillId="5" borderId="0" xfId="3" applyFont="1" applyAlignment="1">
      <alignment vertical="center"/>
    </xf>
    <xf numFmtId="4" fontId="0" fillId="8" borderId="0" xfId="0" applyNumberFormat="1" applyFill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0" fillId="9" borderId="0" xfId="0" applyNumberFormat="1" applyFill="1" applyAlignment="1">
      <alignment horizontal="right" vertical="center"/>
    </xf>
    <xf numFmtId="4" fontId="7" fillId="9" borderId="0" xfId="0" applyNumberFormat="1" applyFont="1" applyFill="1" applyAlignment="1">
      <alignment horizontal="right" vertical="center"/>
    </xf>
    <xf numFmtId="4" fontId="0" fillId="0" borderId="0" xfId="0" applyNumberFormat="1"/>
    <xf numFmtId="4" fontId="0" fillId="4" borderId="0" xfId="0" applyNumberFormat="1" applyFill="1" applyAlignment="1">
      <alignment horizontal="right" vertical="center"/>
    </xf>
    <xf numFmtId="4" fontId="9" fillId="4" borderId="0" xfId="0" applyNumberFormat="1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165" fontId="10" fillId="0" borderId="0" xfId="0" applyNumberFormat="1" applyFont="1"/>
    <xf numFmtId="4" fontId="7" fillId="4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8" borderId="0" xfId="0" applyNumberFormat="1" applyFont="1" applyFill="1" applyAlignment="1">
      <alignment horizontal="right" vertical="center"/>
    </xf>
    <xf numFmtId="0" fontId="7" fillId="8" borderId="0" xfId="0" applyFont="1" applyFill="1" applyAlignment="1">
      <alignment vertical="center"/>
    </xf>
    <xf numFmtId="4" fontId="1" fillId="5" borderId="3" xfId="3" applyNumberFormat="1" applyBorder="1" applyAlignment="1">
      <alignment horizontal="right" vertical="center"/>
    </xf>
    <xf numFmtId="0" fontId="9" fillId="5" borderId="3" xfId="3" applyFont="1" applyBorder="1" applyAlignment="1">
      <alignment vertical="center"/>
    </xf>
    <xf numFmtId="4" fontId="1" fillId="5" borderId="3" xfId="3" applyNumberFormat="1" applyBorder="1" applyAlignment="1">
      <alignment horizontal="right" vertical="center" indent="2"/>
    </xf>
    <xf numFmtId="4" fontId="0" fillId="0" borderId="0" xfId="0" applyNumberFormat="1" applyAlignment="1">
      <alignment horizontal="right" vertical="center" indent="2"/>
    </xf>
    <xf numFmtId="4" fontId="0" fillId="8" borderId="0" xfId="0" applyNumberFormat="1" applyFill="1" applyAlignment="1">
      <alignment horizontal="right" vertical="center" indent="2"/>
    </xf>
    <xf numFmtId="4" fontId="0" fillId="4" borderId="0" xfId="0" applyNumberFormat="1" applyFill="1" applyAlignment="1">
      <alignment horizontal="right" vertical="center" indent="2"/>
    </xf>
    <xf numFmtId="4" fontId="0" fillId="9" borderId="0" xfId="0" applyNumberFormat="1" applyFill="1" applyAlignment="1">
      <alignment horizontal="right" vertical="center" indent="2"/>
    </xf>
    <xf numFmtId="4" fontId="9" fillId="5" borderId="0" xfId="3" applyNumberFormat="1" applyFont="1" applyAlignment="1">
      <alignment horizontal="right" vertical="center" indent="2"/>
    </xf>
    <xf numFmtId="4" fontId="9" fillId="0" borderId="0" xfId="0" applyNumberFormat="1" applyFont="1" applyAlignment="1">
      <alignment horizontal="right" vertical="center" indent="2"/>
    </xf>
    <xf numFmtId="4" fontId="9" fillId="8" borderId="0" xfId="0" applyNumberFormat="1" applyFont="1" applyFill="1" applyAlignment="1">
      <alignment horizontal="right" vertical="center" indent="2"/>
    </xf>
    <xf numFmtId="4" fontId="11" fillId="5" borderId="1" xfId="3" applyNumberFormat="1" applyFont="1" applyBorder="1" applyAlignment="1">
      <alignment horizontal="right" vertical="center" indent="2"/>
    </xf>
    <xf numFmtId="4" fontId="0" fillId="10" borderId="0" xfId="0" applyNumberFormat="1" applyFill="1"/>
    <xf numFmtId="0" fontId="0" fillId="11" borderId="0" xfId="0" applyFill="1"/>
    <xf numFmtId="4" fontId="0" fillId="11" borderId="0" xfId="0" applyNumberFormat="1" applyFill="1"/>
    <xf numFmtId="0" fontId="0" fillId="12" borderId="0" xfId="0" applyFill="1"/>
    <xf numFmtId="4" fontId="1" fillId="0" borderId="0" xfId="0" applyNumberFormat="1" applyFont="1"/>
    <xf numFmtId="3" fontId="0" fillId="12" borderId="0" xfId="0" applyNumberFormat="1" applyFill="1"/>
    <xf numFmtId="3" fontId="0" fillId="11" borderId="0" xfId="0" applyNumberFormat="1" applyFill="1"/>
    <xf numFmtId="3" fontId="0" fillId="0" borderId="0" xfId="0" applyNumberFormat="1"/>
    <xf numFmtId="165" fontId="10" fillId="0" borderId="4" xfId="0" applyNumberFormat="1" applyFont="1" applyBorder="1"/>
    <xf numFmtId="4" fontId="0" fillId="0" borderId="5" xfId="0" applyNumberFormat="1" applyBorder="1"/>
    <xf numFmtId="165" fontId="10" fillId="0" borderId="6" xfId="0" applyNumberFormat="1" applyFont="1" applyBorder="1"/>
    <xf numFmtId="4" fontId="0" fillId="0" borderId="7" xfId="0" applyNumberFormat="1" applyBorder="1"/>
    <xf numFmtId="4" fontId="0" fillId="12" borderId="7" xfId="0" applyNumberFormat="1" applyFill="1" applyBorder="1"/>
    <xf numFmtId="165" fontId="10" fillId="0" borderId="8" xfId="0" applyNumberFormat="1" applyFont="1" applyBorder="1"/>
    <xf numFmtId="4" fontId="0" fillId="0" borderId="9" xfId="0" applyNumberFormat="1" applyBorder="1"/>
    <xf numFmtId="3" fontId="2" fillId="6" borderId="0" xfId="1" applyNumberFormat="1" applyFont="1" applyFill="1" applyAlignment="1">
      <alignment horizontal="center" vertical="center"/>
    </xf>
    <xf numFmtId="1" fontId="2" fillId="6" borderId="0" xfId="1" applyNumberFormat="1" applyFont="1" applyFill="1" applyAlignment="1">
      <alignment horizontal="center" vertical="center" wrapText="1"/>
    </xf>
    <xf numFmtId="4" fontId="1" fillId="5" borderId="3" xfId="3" applyNumberFormat="1" applyBorder="1" applyAlignment="1">
      <alignment horizontal="right" vertical="center" indent="3"/>
    </xf>
    <xf numFmtId="4" fontId="0" fillId="0" borderId="0" xfId="0" applyNumberFormat="1" applyAlignment="1">
      <alignment horizontal="right" vertical="center" indent="3"/>
    </xf>
    <xf numFmtId="4" fontId="0" fillId="8" borderId="0" xfId="0" applyNumberFormat="1" applyFill="1" applyAlignment="1">
      <alignment horizontal="right" vertical="center" indent="3"/>
    </xf>
    <xf numFmtId="4" fontId="0" fillId="4" borderId="0" xfId="0" applyNumberFormat="1" applyFill="1" applyAlignment="1">
      <alignment horizontal="right" vertical="center" indent="3"/>
    </xf>
    <xf numFmtId="4" fontId="0" fillId="9" borderId="0" xfId="0" applyNumberFormat="1" applyFill="1" applyAlignment="1">
      <alignment horizontal="right" vertical="center" indent="3"/>
    </xf>
    <xf numFmtId="4" fontId="9" fillId="5" borderId="0" xfId="3" applyNumberFormat="1" applyFont="1" applyAlignment="1">
      <alignment horizontal="right" vertical="center" indent="3"/>
    </xf>
    <xf numFmtId="4" fontId="9" fillId="0" borderId="0" xfId="0" applyNumberFormat="1" applyFont="1" applyAlignment="1">
      <alignment horizontal="right" vertical="center" indent="3"/>
    </xf>
    <xf numFmtId="4" fontId="9" fillId="8" borderId="0" xfId="0" applyNumberFormat="1" applyFont="1" applyFill="1" applyAlignment="1">
      <alignment horizontal="right" vertical="center" indent="3"/>
    </xf>
    <xf numFmtId="4" fontId="11" fillId="5" borderId="1" xfId="3" applyNumberFormat="1" applyFont="1" applyBorder="1" applyAlignment="1">
      <alignment horizontal="right" vertical="center" indent="3"/>
    </xf>
    <xf numFmtId="165" fontId="0" fillId="0" borderId="0" xfId="0" applyNumberFormat="1"/>
    <xf numFmtId="1" fontId="2" fillId="6" borderId="0" xfId="1" applyNumberFormat="1" applyFont="1" applyFill="1" applyAlignment="1">
      <alignment horizontal="right" vertical="center" wrapText="1" indent="2"/>
    </xf>
    <xf numFmtId="0" fontId="3" fillId="6" borderId="2" xfId="0" applyFont="1" applyFill="1" applyBorder="1" applyAlignment="1">
      <alignment horizontal="right" vertical="center" wrapText="1" indent="2"/>
    </xf>
    <xf numFmtId="3" fontId="2" fillId="6" borderId="0" xfId="1" applyNumberFormat="1" applyFont="1" applyFill="1" applyAlignment="1">
      <alignment horizontal="center" vertical="center"/>
    </xf>
    <xf numFmtId="3" fontId="2" fillId="6" borderId="2" xfId="1" applyNumberFormat="1" applyFont="1" applyFill="1" applyBorder="1" applyAlignment="1">
      <alignment horizontal="center" vertical="center"/>
    </xf>
    <xf numFmtId="1" fontId="2" fillId="6" borderId="0" xfId="1" applyNumberFormat="1" applyFont="1" applyFill="1" applyAlignment="1">
      <alignment horizontal="right" vertical="center" wrapText="1"/>
    </xf>
    <xf numFmtId="0" fontId="3" fillId="6" borderId="2" xfId="0" applyFont="1" applyFill="1" applyBorder="1" applyAlignment="1">
      <alignment horizontal="right" vertical="center" wrapText="1"/>
    </xf>
    <xf numFmtId="1" fontId="2" fillId="6" borderId="0" xfId="1" applyNumberFormat="1" applyFont="1" applyFill="1" applyAlignment="1">
      <alignment horizontal="right" vertical="center" wrapText="1" indent="1"/>
    </xf>
    <xf numFmtId="0" fontId="3" fillId="6" borderId="2" xfId="0" applyFont="1" applyFill="1" applyBorder="1" applyAlignment="1">
      <alignment horizontal="right" vertical="center" wrapText="1" indent="1"/>
    </xf>
    <xf numFmtId="0" fontId="12" fillId="6" borderId="0" xfId="0" applyFont="1" applyFill="1" applyAlignment="1">
      <alignment horizontal="center" vertical="center" wrapText="1"/>
    </xf>
    <xf numFmtId="164" fontId="1" fillId="5" borderId="3" xfId="3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8" borderId="0" xfId="0" applyNumberFormat="1" applyFill="1" applyAlignment="1">
      <alignment horizontal="right" vertical="center" indent="3"/>
    </xf>
    <xf numFmtId="164" fontId="0" fillId="4" borderId="0" xfId="0" applyNumberFormat="1" applyFill="1" applyAlignment="1">
      <alignment horizontal="right" vertical="center" indent="3"/>
    </xf>
    <xf numFmtId="164" fontId="0" fillId="9" borderId="0" xfId="0" applyNumberFormat="1" applyFill="1" applyAlignment="1">
      <alignment horizontal="right" vertical="center" indent="3"/>
    </xf>
    <xf numFmtId="164" fontId="9" fillId="5" borderId="0" xfId="3" applyNumberFormat="1" applyFont="1" applyAlignment="1">
      <alignment horizontal="right" vertical="center" indent="3"/>
    </xf>
    <xf numFmtId="164" fontId="9" fillId="0" borderId="0" xfId="0" applyNumberFormat="1" applyFont="1" applyAlignment="1">
      <alignment horizontal="right" vertical="center" indent="3"/>
    </xf>
    <xf numFmtId="164" fontId="9" fillId="8" borderId="0" xfId="0" applyNumberFormat="1" applyFont="1" applyFill="1" applyAlignment="1">
      <alignment horizontal="right" vertical="center" indent="3"/>
    </xf>
    <xf numFmtId="164" fontId="11" fillId="5" borderId="1" xfId="3" applyNumberFormat="1" applyFont="1" applyBorder="1" applyAlignment="1">
      <alignment horizontal="right" vertical="center" indent="3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68621604-F436-4305-AF04-D2A7AA70725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DE88-2C19-4477-B2B2-96A6ABC5BE50}">
  <sheetPr>
    <pageSetUpPr fitToPage="1"/>
  </sheetPr>
  <dimension ref="A1:G43"/>
  <sheetViews>
    <sheetView zoomScaleNormal="100" workbookViewId="0">
      <selection activeCell="H17" sqref="H17:I17"/>
    </sheetView>
  </sheetViews>
  <sheetFormatPr baseColWidth="10" defaultRowHeight="15" x14ac:dyDescent="0.25"/>
  <cols>
    <col min="1" max="1" width="51.140625" customWidth="1"/>
    <col min="2" max="2" width="16.42578125" customWidth="1"/>
    <col min="3" max="3" width="14.42578125" customWidth="1"/>
  </cols>
  <sheetData>
    <row r="1" spans="1:7" ht="17.25" customHeight="1" x14ac:dyDescent="0.25">
      <c r="A1" s="8" t="s">
        <v>46</v>
      </c>
      <c r="B1" s="5"/>
      <c r="C1" s="5"/>
      <c r="D1" s="5"/>
    </row>
    <row r="2" spans="1:7" x14ac:dyDescent="0.25">
      <c r="A2" s="1"/>
      <c r="B2" s="1"/>
      <c r="C2" s="1"/>
      <c r="D2" s="1"/>
    </row>
    <row r="3" spans="1:7" x14ac:dyDescent="0.25">
      <c r="A3" s="4" t="s">
        <v>34</v>
      </c>
      <c r="B3" s="4"/>
      <c r="C3" s="4"/>
      <c r="D3" s="4"/>
    </row>
    <row r="4" spans="1:7" x14ac:dyDescent="0.25">
      <c r="A4" s="4" t="s">
        <v>48</v>
      </c>
      <c r="B4" s="4"/>
      <c r="C4" s="4"/>
      <c r="D4" s="4"/>
    </row>
    <row r="5" spans="1:7" x14ac:dyDescent="0.25">
      <c r="A5" s="4" t="s">
        <v>1</v>
      </c>
      <c r="B5" s="4"/>
      <c r="C5" s="4"/>
      <c r="D5" s="4"/>
    </row>
    <row r="6" spans="1:7" ht="18.75" customHeight="1" x14ac:dyDescent="0.25">
      <c r="A6" s="1"/>
      <c r="B6" s="1"/>
      <c r="C6" s="1"/>
      <c r="D6" s="1"/>
    </row>
    <row r="7" spans="1:7" ht="18" customHeight="1" x14ac:dyDescent="0.25">
      <c r="A7" s="57" t="s">
        <v>33</v>
      </c>
      <c r="B7" s="58">
        <v>2023</v>
      </c>
      <c r="C7" s="58">
        <v>2024</v>
      </c>
      <c r="D7" s="77" t="s">
        <v>49</v>
      </c>
    </row>
    <row r="8" spans="1:7" ht="18" customHeight="1" x14ac:dyDescent="0.25">
      <c r="A8" s="32" t="s">
        <v>32</v>
      </c>
      <c r="B8" s="59">
        <v>8136.22</v>
      </c>
      <c r="C8" s="59">
        <v>9028.1</v>
      </c>
      <c r="D8" s="78">
        <f>(C8-B8)/B8*100</f>
        <v>10.961847147692664</v>
      </c>
    </row>
    <row r="9" spans="1:7" ht="18" customHeight="1" x14ac:dyDescent="0.25">
      <c r="A9" s="7" t="s">
        <v>31</v>
      </c>
      <c r="B9" s="60">
        <v>2619.19</v>
      </c>
      <c r="C9" s="60">
        <v>2953.39</v>
      </c>
      <c r="D9" s="79">
        <f t="shared" ref="D9:D38" si="0">(C9-B9)/B9*100</f>
        <v>12.759669974305027</v>
      </c>
    </row>
    <row r="10" spans="1:7" ht="18" customHeight="1" x14ac:dyDescent="0.25">
      <c r="A10" s="30" t="s">
        <v>30</v>
      </c>
      <c r="B10" s="61">
        <v>2322.8200000000002</v>
      </c>
      <c r="C10" s="61">
        <v>2397.5100000000002</v>
      </c>
      <c r="D10" s="80">
        <f t="shared" si="0"/>
        <v>3.2154880705349553</v>
      </c>
      <c r="E10" s="68"/>
    </row>
    <row r="11" spans="1:7" ht="18" customHeight="1" x14ac:dyDescent="0.25">
      <c r="A11" s="7" t="s">
        <v>29</v>
      </c>
      <c r="B11" s="60">
        <v>1032.25</v>
      </c>
      <c r="C11" s="60">
        <v>986.59</v>
      </c>
      <c r="D11" s="79">
        <f t="shared" si="0"/>
        <v>-4.4233470573988827</v>
      </c>
    </row>
    <row r="12" spans="1:7" ht="18" customHeight="1" x14ac:dyDescent="0.25">
      <c r="A12" s="13" t="s">
        <v>28</v>
      </c>
      <c r="B12" s="62">
        <v>501.6</v>
      </c>
      <c r="C12" s="62">
        <v>823.1</v>
      </c>
      <c r="D12" s="81">
        <f t="shared" si="0"/>
        <v>64.09489633173844</v>
      </c>
    </row>
    <row r="13" spans="1:7" ht="18" customHeight="1" x14ac:dyDescent="0.25">
      <c r="A13" s="15" t="s">
        <v>27</v>
      </c>
      <c r="B13" s="60">
        <v>1660.36</v>
      </c>
      <c r="C13" s="60">
        <v>1867.51</v>
      </c>
      <c r="D13" s="79">
        <f t="shared" si="0"/>
        <v>12.476209978558874</v>
      </c>
    </row>
    <row r="14" spans="1:7" ht="18" customHeight="1" x14ac:dyDescent="0.25">
      <c r="A14" s="25" t="s">
        <v>26</v>
      </c>
      <c r="B14" s="62"/>
      <c r="C14" s="62"/>
      <c r="D14" s="81"/>
      <c r="E14" s="22"/>
    </row>
    <row r="15" spans="1:7" ht="18" customHeight="1" x14ac:dyDescent="0.25">
      <c r="A15" s="17" t="s">
        <v>25</v>
      </c>
      <c r="B15" s="63">
        <v>828.24999999999989</v>
      </c>
      <c r="C15" s="63">
        <v>796.27</v>
      </c>
      <c r="D15" s="82">
        <f t="shared" si="0"/>
        <v>-3.8611530335043658</v>
      </c>
    </row>
    <row r="16" spans="1:7" ht="18" customHeight="1" x14ac:dyDescent="0.25">
      <c r="A16" s="15" t="s">
        <v>24</v>
      </c>
      <c r="B16" s="60">
        <v>189</v>
      </c>
      <c r="C16" s="60">
        <v>189.33</v>
      </c>
      <c r="D16" s="79">
        <f t="shared" si="0"/>
        <v>0.17460317460318123</v>
      </c>
      <c r="E16" s="68"/>
      <c r="G16" s="22"/>
    </row>
    <row r="17" spans="1:7" ht="18" customHeight="1" x14ac:dyDescent="0.25">
      <c r="A17" s="13" t="s">
        <v>23</v>
      </c>
      <c r="B17" s="61">
        <v>35.5</v>
      </c>
      <c r="C17" s="61">
        <v>42.84</v>
      </c>
      <c r="D17" s="80">
        <f t="shared" si="0"/>
        <v>20.676056338028179</v>
      </c>
      <c r="E17" s="68"/>
      <c r="G17" s="22"/>
    </row>
    <row r="18" spans="1:7" ht="18" customHeight="1" x14ac:dyDescent="0.25">
      <c r="A18" s="15" t="s">
        <v>22</v>
      </c>
      <c r="B18" s="60">
        <v>25</v>
      </c>
      <c r="C18" s="60">
        <v>25.12</v>
      </c>
      <c r="D18" s="79">
        <f t="shared" si="0"/>
        <v>0.48000000000000392</v>
      </c>
      <c r="E18" s="68"/>
      <c r="G18" s="22"/>
    </row>
    <row r="19" spans="1:7" ht="18" customHeight="1" x14ac:dyDescent="0.25">
      <c r="A19" s="13" t="s">
        <v>21</v>
      </c>
      <c r="B19" s="61">
        <v>279</v>
      </c>
      <c r="C19" s="61">
        <v>253.31</v>
      </c>
      <c r="D19" s="80">
        <f t="shared" si="0"/>
        <v>-9.2078853046594986</v>
      </c>
      <c r="E19" s="68"/>
      <c r="G19" s="22"/>
    </row>
    <row r="20" spans="1:7" ht="18" customHeight="1" x14ac:dyDescent="0.25">
      <c r="A20" s="15" t="s">
        <v>20</v>
      </c>
      <c r="B20" s="60">
        <v>116</v>
      </c>
      <c r="C20" s="60">
        <v>90.54</v>
      </c>
      <c r="D20" s="79">
        <f t="shared" si="0"/>
        <v>-21.948275862068961</v>
      </c>
      <c r="E20" s="68"/>
      <c r="G20" s="22"/>
    </row>
    <row r="21" spans="1:7" ht="18" customHeight="1" x14ac:dyDescent="0.25">
      <c r="A21" s="13" t="s">
        <v>19</v>
      </c>
      <c r="B21" s="61">
        <v>21</v>
      </c>
      <c r="C21" s="61">
        <v>23.05</v>
      </c>
      <c r="D21" s="80">
        <f t="shared" si="0"/>
        <v>9.7619047619047645</v>
      </c>
    </row>
    <row r="22" spans="1:7" ht="18" customHeight="1" x14ac:dyDescent="0.25">
      <c r="A22" s="15" t="s">
        <v>18</v>
      </c>
      <c r="B22" s="60">
        <v>66.900000000000006</v>
      </c>
      <c r="C22" s="60">
        <v>68.53</v>
      </c>
      <c r="D22" s="79">
        <f t="shared" si="0"/>
        <v>2.4364723467862408</v>
      </c>
    </row>
    <row r="23" spans="1:7" ht="18" customHeight="1" x14ac:dyDescent="0.25">
      <c r="A23" s="13" t="s">
        <v>17</v>
      </c>
      <c r="B23" s="61">
        <v>1.9</v>
      </c>
      <c r="C23" s="61">
        <v>0</v>
      </c>
      <c r="D23" s="80">
        <f t="shared" si="0"/>
        <v>-100</v>
      </c>
    </row>
    <row r="24" spans="1:7" ht="18" customHeight="1" x14ac:dyDescent="0.25">
      <c r="A24" s="1" t="s">
        <v>41</v>
      </c>
      <c r="B24" s="60">
        <v>16.5</v>
      </c>
      <c r="C24" s="60">
        <v>20.9</v>
      </c>
      <c r="D24" s="79">
        <f t="shared" si="0"/>
        <v>26.666666666666661</v>
      </c>
    </row>
    <row r="25" spans="1:7" ht="18" customHeight="1" x14ac:dyDescent="0.25">
      <c r="A25" s="13" t="s">
        <v>16</v>
      </c>
      <c r="B25" s="61">
        <v>55.8</v>
      </c>
      <c r="C25" s="61">
        <v>60.49</v>
      </c>
      <c r="D25" s="80">
        <f t="shared" si="0"/>
        <v>8.4050179211469622</v>
      </c>
      <c r="E25" s="68"/>
      <c r="G25" s="22"/>
    </row>
    <row r="26" spans="1:7" ht="18" customHeight="1" x14ac:dyDescent="0.25">
      <c r="A26" s="15" t="s">
        <v>15</v>
      </c>
      <c r="B26" s="60">
        <v>21.65</v>
      </c>
      <c r="C26" s="60">
        <v>22.16</v>
      </c>
      <c r="D26" s="79">
        <f t="shared" si="0"/>
        <v>2.3556581986143259</v>
      </c>
      <c r="E26" s="68"/>
      <c r="G26" s="22"/>
    </row>
    <row r="27" spans="1:7" ht="18" customHeight="1" x14ac:dyDescent="0.25">
      <c r="A27" s="17" t="s">
        <v>14</v>
      </c>
      <c r="B27" s="64">
        <v>3302.54</v>
      </c>
      <c r="C27" s="64">
        <v>3105.74</v>
      </c>
      <c r="D27" s="83">
        <f t="shared" si="0"/>
        <v>-5.9590497011391292</v>
      </c>
    </row>
    <row r="28" spans="1:7" ht="18" customHeight="1" x14ac:dyDescent="0.25">
      <c r="A28" s="15" t="s">
        <v>13</v>
      </c>
      <c r="B28" s="65">
        <v>924.42</v>
      </c>
      <c r="C28" s="65">
        <v>924.42</v>
      </c>
      <c r="D28" s="84">
        <f t="shared" si="0"/>
        <v>0</v>
      </c>
    </row>
    <row r="29" spans="1:7" ht="18" customHeight="1" x14ac:dyDescent="0.25">
      <c r="A29" s="13" t="s">
        <v>12</v>
      </c>
      <c r="B29" s="66">
        <v>1309.03</v>
      </c>
      <c r="C29" s="66">
        <v>1392.54</v>
      </c>
      <c r="D29" s="85">
        <f t="shared" si="0"/>
        <v>6.37953293660191</v>
      </c>
    </row>
    <row r="30" spans="1:7" ht="18" customHeight="1" x14ac:dyDescent="0.25">
      <c r="A30" s="15" t="s">
        <v>11</v>
      </c>
      <c r="B30" s="65">
        <v>123</v>
      </c>
      <c r="C30" s="65">
        <v>123</v>
      </c>
      <c r="D30" s="84">
        <f t="shared" si="0"/>
        <v>0</v>
      </c>
    </row>
    <row r="31" spans="1:7" ht="18" customHeight="1" x14ac:dyDescent="0.25">
      <c r="A31" s="13" t="s">
        <v>10</v>
      </c>
      <c r="B31" s="66">
        <v>577.22</v>
      </c>
      <c r="C31" s="66">
        <v>333.41</v>
      </c>
      <c r="D31" s="85">
        <f t="shared" si="0"/>
        <v>-42.23866116905166</v>
      </c>
    </row>
    <row r="32" spans="1:7" ht="18" customHeight="1" x14ac:dyDescent="0.25">
      <c r="A32" s="15" t="s">
        <v>9</v>
      </c>
      <c r="B32" s="65">
        <v>368.87</v>
      </c>
      <c r="C32" s="65">
        <v>332.37</v>
      </c>
      <c r="D32" s="84">
        <f t="shared" si="0"/>
        <v>-9.8950849892916199</v>
      </c>
    </row>
    <row r="33" spans="1:5" ht="18" customHeight="1" x14ac:dyDescent="0.25">
      <c r="A33" s="17" t="s">
        <v>8</v>
      </c>
      <c r="B33" s="64">
        <v>1542.8399999999997</v>
      </c>
      <c r="C33" s="64">
        <v>1632.4</v>
      </c>
      <c r="D33" s="83">
        <f t="shared" si="0"/>
        <v>5.8048793134738803</v>
      </c>
    </row>
    <row r="34" spans="1:5" ht="18" customHeight="1" x14ac:dyDescent="0.25">
      <c r="A34" s="15" t="s">
        <v>7</v>
      </c>
      <c r="B34" s="65">
        <v>52.36</v>
      </c>
      <c r="C34" s="65">
        <v>62.04</v>
      </c>
      <c r="D34" s="84">
        <f t="shared" si="0"/>
        <v>18.487394957983195</v>
      </c>
    </row>
    <row r="35" spans="1:5" ht="18" customHeight="1" x14ac:dyDescent="0.25">
      <c r="A35" s="13" t="s">
        <v>6</v>
      </c>
      <c r="B35" s="66">
        <v>1287.08</v>
      </c>
      <c r="C35" s="66">
        <v>1489.63</v>
      </c>
      <c r="D35" s="85">
        <f t="shared" si="0"/>
        <v>15.737172514529027</v>
      </c>
    </row>
    <row r="36" spans="1:5" ht="18" customHeight="1" x14ac:dyDescent="0.25">
      <c r="A36" s="15" t="s">
        <v>5</v>
      </c>
      <c r="B36" s="65">
        <v>177.6</v>
      </c>
      <c r="C36" s="65">
        <v>55.73</v>
      </c>
      <c r="D36" s="84">
        <f t="shared" si="0"/>
        <v>-68.620495495495504</v>
      </c>
    </row>
    <row r="37" spans="1:5" ht="18" customHeight="1" x14ac:dyDescent="0.25">
      <c r="A37" s="13" t="s">
        <v>4</v>
      </c>
      <c r="B37" s="66">
        <v>25.8</v>
      </c>
      <c r="C37" s="66">
        <v>25</v>
      </c>
      <c r="D37" s="85">
        <f t="shared" si="0"/>
        <v>-3.1007751937984525</v>
      </c>
    </row>
    <row r="38" spans="1:5" ht="18" customHeight="1" thickBot="1" x14ac:dyDescent="0.3">
      <c r="A38" s="11" t="s">
        <v>3</v>
      </c>
      <c r="B38" s="67">
        <v>13809.85</v>
      </c>
      <c r="C38" s="67">
        <v>14562.51</v>
      </c>
      <c r="D38" s="86">
        <f t="shared" si="0"/>
        <v>5.4501678150016097</v>
      </c>
    </row>
    <row r="39" spans="1:5" ht="18" customHeight="1" x14ac:dyDescent="0.25">
      <c r="A39" t="s">
        <v>40</v>
      </c>
      <c r="B39" s="1"/>
      <c r="C39" s="1"/>
      <c r="D39" s="1"/>
      <c r="E39" s="1"/>
    </row>
    <row r="40" spans="1:5" ht="18" customHeight="1" x14ac:dyDescent="0.25">
      <c r="A40" t="s">
        <v>37</v>
      </c>
      <c r="B40" s="1"/>
      <c r="C40" s="1"/>
      <c r="D40" s="1"/>
      <c r="E40" s="1"/>
    </row>
    <row r="41" spans="1:5" ht="20.25" customHeight="1" x14ac:dyDescent="0.25">
      <c r="A41" s="1" t="s">
        <v>2</v>
      </c>
      <c r="B41" s="1"/>
      <c r="C41" s="1"/>
      <c r="D41" s="6"/>
    </row>
    <row r="42" spans="1:5" x14ac:dyDescent="0.25">
      <c r="A42" s="1"/>
      <c r="B42" s="1"/>
      <c r="C42" s="1"/>
    </row>
    <row r="43" spans="1:5" x14ac:dyDescent="0.25">
      <c r="A43" s="1"/>
      <c r="B43" s="1"/>
      <c r="C43" s="1"/>
    </row>
  </sheetData>
  <pageMargins left="0.70866141732283472" right="0.27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tabSelected="1" zoomScaleNormal="100" workbookViewId="0">
      <selection activeCell="M17" sqref="M17"/>
    </sheetView>
  </sheetViews>
  <sheetFormatPr baseColWidth="10" defaultRowHeight="15" x14ac:dyDescent="0.25"/>
  <cols>
    <col min="1" max="1" width="51.140625" customWidth="1"/>
    <col min="2" max="2" width="17" customWidth="1"/>
    <col min="3" max="4" width="13.7109375" customWidth="1"/>
  </cols>
  <sheetData>
    <row r="1" spans="1:6" ht="17.25" customHeight="1" x14ac:dyDescent="0.25">
      <c r="A1" s="8" t="s">
        <v>46</v>
      </c>
      <c r="B1" s="5"/>
      <c r="C1" s="5"/>
      <c r="D1" s="5"/>
      <c r="E1" s="5"/>
      <c r="F1" s="5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4" t="s">
        <v>34</v>
      </c>
      <c r="B3" s="4"/>
      <c r="C3" s="4"/>
      <c r="D3" s="4"/>
      <c r="E3" s="4"/>
      <c r="F3" s="4"/>
    </row>
    <row r="4" spans="1:6" x14ac:dyDescent="0.25">
      <c r="A4" s="4" t="s">
        <v>47</v>
      </c>
      <c r="B4" s="4"/>
      <c r="C4" s="4"/>
      <c r="D4" s="4"/>
      <c r="E4" s="4"/>
      <c r="F4" s="4"/>
    </row>
    <row r="5" spans="1:6" x14ac:dyDescent="0.25">
      <c r="A5" s="4" t="s">
        <v>1</v>
      </c>
      <c r="B5" s="4"/>
      <c r="C5" s="4"/>
      <c r="D5" s="4"/>
      <c r="E5" s="4"/>
      <c r="F5" s="4"/>
    </row>
    <row r="6" spans="1:6" ht="18.75" customHeight="1" x14ac:dyDescent="0.25">
      <c r="A6" s="1"/>
      <c r="B6" s="1"/>
      <c r="C6" s="1"/>
      <c r="D6" s="1"/>
    </row>
    <row r="7" spans="1:6" ht="18" customHeight="1" x14ac:dyDescent="0.25">
      <c r="A7" s="71" t="s">
        <v>33</v>
      </c>
      <c r="B7" s="73" t="s">
        <v>0</v>
      </c>
      <c r="C7" s="75">
        <v>2021</v>
      </c>
      <c r="D7" s="73" t="s">
        <v>35</v>
      </c>
      <c r="E7" s="69">
        <v>2023</v>
      </c>
      <c r="F7" s="69">
        <v>2024</v>
      </c>
    </row>
    <row r="8" spans="1:6" ht="18" customHeight="1" x14ac:dyDescent="0.25">
      <c r="A8" s="72"/>
      <c r="B8" s="74"/>
      <c r="C8" s="76"/>
      <c r="D8" s="74"/>
      <c r="E8" s="70"/>
      <c r="F8" s="70"/>
    </row>
    <row r="9" spans="1:6" ht="18" customHeight="1" x14ac:dyDescent="0.25">
      <c r="A9" s="32" t="s">
        <v>32</v>
      </c>
      <c r="B9" s="31">
        <f>SUM(B10:B14)</f>
        <v>6480.92</v>
      </c>
      <c r="C9" s="31">
        <f>C10+C11+C12+C13+C14+C15</f>
        <v>7392.62</v>
      </c>
      <c r="D9" s="31">
        <f>D10+D11+D12+D13+D14+D15</f>
        <v>7392.62</v>
      </c>
      <c r="E9" s="33">
        <v>8136.22</v>
      </c>
      <c r="F9" s="33">
        <v>9028.1</v>
      </c>
    </row>
    <row r="10" spans="1:6" ht="18" customHeight="1" x14ac:dyDescent="0.25">
      <c r="A10" s="7" t="s">
        <v>31</v>
      </c>
      <c r="B10" s="28">
        <v>1810.62</v>
      </c>
      <c r="C10" s="19">
        <v>2080.31</v>
      </c>
      <c r="D10" s="19">
        <v>2080.31</v>
      </c>
      <c r="E10" s="34">
        <v>2619.19</v>
      </c>
      <c r="F10" s="34">
        <v>2953.39</v>
      </c>
    </row>
    <row r="11" spans="1:6" ht="18" customHeight="1" x14ac:dyDescent="0.25">
      <c r="A11" s="30" t="s">
        <v>30</v>
      </c>
      <c r="B11" s="29">
        <v>2064.14</v>
      </c>
      <c r="C11" s="18">
        <v>2050.79</v>
      </c>
      <c r="D11" s="18">
        <v>2050.79</v>
      </c>
      <c r="E11" s="35">
        <v>2322.8200000000002</v>
      </c>
      <c r="F11" s="35">
        <v>2397.5100000000002</v>
      </c>
    </row>
    <row r="12" spans="1:6" ht="18" customHeight="1" x14ac:dyDescent="0.25">
      <c r="A12" s="7" t="s">
        <v>29</v>
      </c>
      <c r="B12" s="28">
        <v>962.84</v>
      </c>
      <c r="C12" s="19">
        <f>1017.67-22</f>
        <v>995.67</v>
      </c>
      <c r="D12" s="19">
        <f>1017.67-22</f>
        <v>995.67</v>
      </c>
      <c r="E12" s="34">
        <v>1032.25</v>
      </c>
      <c r="F12" s="34">
        <v>986.59</v>
      </c>
    </row>
    <row r="13" spans="1:6" ht="18" customHeight="1" x14ac:dyDescent="0.25">
      <c r="A13" s="13" t="s">
        <v>28</v>
      </c>
      <c r="B13" s="27">
        <v>321.18</v>
      </c>
      <c r="C13" s="23">
        <v>216.88</v>
      </c>
      <c r="D13" s="23">
        <v>216.88</v>
      </c>
      <c r="E13" s="36">
        <v>501.6</v>
      </c>
      <c r="F13" s="36">
        <v>823.1</v>
      </c>
    </row>
    <row r="14" spans="1:6" ht="18" customHeight="1" x14ac:dyDescent="0.25">
      <c r="A14" s="15" t="s">
        <v>27</v>
      </c>
      <c r="B14" s="14">
        <v>1322.14</v>
      </c>
      <c r="C14" s="19">
        <v>1415.19</v>
      </c>
      <c r="D14" s="19">
        <v>1415.19</v>
      </c>
      <c r="E14" s="34">
        <v>1660.36</v>
      </c>
      <c r="F14" s="34">
        <v>1867.51</v>
      </c>
    </row>
    <row r="15" spans="1:6" ht="18" customHeight="1" x14ac:dyDescent="0.25">
      <c r="A15" s="25" t="s">
        <v>26</v>
      </c>
      <c r="B15" s="24"/>
      <c r="C15" s="23">
        <v>633.78</v>
      </c>
      <c r="D15" s="23">
        <v>633.78</v>
      </c>
      <c r="E15" s="36"/>
      <c r="F15" s="36"/>
    </row>
    <row r="16" spans="1:6" ht="18" customHeight="1" x14ac:dyDescent="0.25">
      <c r="A16" s="17" t="s">
        <v>25</v>
      </c>
      <c r="B16" s="21">
        <f>SUM(B17:B27)</f>
        <v>755.82</v>
      </c>
      <c r="C16" s="20">
        <v>703</v>
      </c>
      <c r="D16" s="20">
        <v>703</v>
      </c>
      <c r="E16" s="37">
        <v>828.24999999999989</v>
      </c>
      <c r="F16" s="37">
        <v>796.27</v>
      </c>
    </row>
    <row r="17" spans="1:6" ht="18" customHeight="1" x14ac:dyDescent="0.25">
      <c r="A17" s="15" t="s">
        <v>24</v>
      </c>
      <c r="B17" s="14">
        <v>200</v>
      </c>
      <c r="C17" s="19">
        <v>200.03</v>
      </c>
      <c r="D17" s="19">
        <v>200.03</v>
      </c>
      <c r="E17" s="34">
        <v>189</v>
      </c>
      <c r="F17" s="34">
        <v>189.33</v>
      </c>
    </row>
    <row r="18" spans="1:6" ht="18" customHeight="1" x14ac:dyDescent="0.25">
      <c r="A18" s="13" t="s">
        <v>23</v>
      </c>
      <c r="B18" s="12">
        <v>38</v>
      </c>
      <c r="C18" s="18">
        <v>34.5</v>
      </c>
      <c r="D18" s="18">
        <v>34.5</v>
      </c>
      <c r="E18" s="35">
        <v>35.5</v>
      </c>
      <c r="F18" s="35">
        <v>42.84</v>
      </c>
    </row>
    <row r="19" spans="1:6" ht="18" customHeight="1" x14ac:dyDescent="0.25">
      <c r="A19" s="15" t="s">
        <v>22</v>
      </c>
      <c r="B19" s="14">
        <v>25</v>
      </c>
      <c r="C19" s="19">
        <v>23.5</v>
      </c>
      <c r="D19" s="19">
        <v>23.5</v>
      </c>
      <c r="E19" s="34">
        <v>25</v>
      </c>
      <c r="F19" s="34">
        <v>25.12</v>
      </c>
    </row>
    <row r="20" spans="1:6" ht="18" customHeight="1" x14ac:dyDescent="0.25">
      <c r="A20" s="13" t="s">
        <v>21</v>
      </c>
      <c r="B20" s="12">
        <v>195</v>
      </c>
      <c r="C20" s="18">
        <v>172.5</v>
      </c>
      <c r="D20" s="18">
        <v>172.5</v>
      </c>
      <c r="E20" s="35">
        <v>279</v>
      </c>
      <c r="F20" s="35">
        <v>253.31</v>
      </c>
    </row>
    <row r="21" spans="1:6" ht="18" customHeight="1" x14ac:dyDescent="0.25">
      <c r="A21" s="15" t="s">
        <v>20</v>
      </c>
      <c r="B21" s="14">
        <v>100</v>
      </c>
      <c r="C21" s="19">
        <v>78</v>
      </c>
      <c r="D21" s="19">
        <v>78</v>
      </c>
      <c r="E21" s="34">
        <v>116</v>
      </c>
      <c r="F21" s="34">
        <v>90.54</v>
      </c>
    </row>
    <row r="22" spans="1:6" ht="18" customHeight="1" x14ac:dyDescent="0.25">
      <c r="A22" s="13" t="s">
        <v>19</v>
      </c>
      <c r="B22" s="12">
        <v>12.69</v>
      </c>
      <c r="C22" s="18">
        <v>22</v>
      </c>
      <c r="D22" s="18">
        <v>22</v>
      </c>
      <c r="E22" s="35">
        <v>21</v>
      </c>
      <c r="F22" s="35">
        <v>23.05</v>
      </c>
    </row>
    <row r="23" spans="1:6" ht="18" customHeight="1" x14ac:dyDescent="0.25">
      <c r="A23" s="15" t="s">
        <v>18</v>
      </c>
      <c r="B23" s="14">
        <v>74.02</v>
      </c>
      <c r="C23" s="19">
        <v>62</v>
      </c>
      <c r="D23" s="19">
        <v>62</v>
      </c>
      <c r="E23" s="34">
        <v>66.900000000000006</v>
      </c>
      <c r="F23" s="34">
        <v>68.53</v>
      </c>
    </row>
    <row r="24" spans="1:6" ht="18" customHeight="1" x14ac:dyDescent="0.25">
      <c r="A24" s="13" t="s">
        <v>17</v>
      </c>
      <c r="B24" s="12">
        <v>11</v>
      </c>
      <c r="C24" s="18">
        <v>7.6</v>
      </c>
      <c r="D24" s="18">
        <v>7.6</v>
      </c>
      <c r="E24" s="35">
        <v>1.9</v>
      </c>
      <c r="F24" s="35">
        <v>0</v>
      </c>
    </row>
    <row r="25" spans="1:6" ht="18" customHeight="1" x14ac:dyDescent="0.25">
      <c r="A25" s="15" t="s">
        <v>41</v>
      </c>
      <c r="B25" s="14"/>
      <c r="C25" s="19"/>
      <c r="D25" s="19"/>
      <c r="E25" s="34">
        <v>16.5</v>
      </c>
      <c r="F25" s="34">
        <v>20.9</v>
      </c>
    </row>
    <row r="26" spans="1:6" ht="18" customHeight="1" x14ac:dyDescent="0.25">
      <c r="A26" s="13" t="s">
        <v>16</v>
      </c>
      <c r="B26" s="12">
        <v>70</v>
      </c>
      <c r="C26" s="18">
        <v>74</v>
      </c>
      <c r="D26" s="18">
        <v>74</v>
      </c>
      <c r="E26" s="35">
        <v>55.8</v>
      </c>
      <c r="F26" s="35">
        <v>60.49</v>
      </c>
    </row>
    <row r="27" spans="1:6" ht="18" customHeight="1" x14ac:dyDescent="0.25">
      <c r="A27" s="15" t="s">
        <v>15</v>
      </c>
      <c r="B27" s="14">
        <v>30.11</v>
      </c>
      <c r="C27" s="19">
        <v>28.86</v>
      </c>
      <c r="D27" s="19">
        <v>28.86</v>
      </c>
      <c r="E27" s="34">
        <v>21.65</v>
      </c>
      <c r="F27" s="34">
        <v>22.16</v>
      </c>
    </row>
    <row r="28" spans="1:6" ht="18" customHeight="1" x14ac:dyDescent="0.25">
      <c r="A28" s="17" t="s">
        <v>14</v>
      </c>
      <c r="B28" s="16">
        <f>SUM(B29:B33)</f>
        <v>2005.49</v>
      </c>
      <c r="C28" s="16">
        <v>2239.63</v>
      </c>
      <c r="D28" s="16">
        <v>2239.63</v>
      </c>
      <c r="E28" s="38">
        <v>3302.54</v>
      </c>
      <c r="F28" s="38">
        <v>3105.74</v>
      </c>
    </row>
    <row r="29" spans="1:6" ht="18" customHeight="1" x14ac:dyDescent="0.25">
      <c r="A29" s="15" t="s">
        <v>13</v>
      </c>
      <c r="B29" s="14">
        <v>924.42</v>
      </c>
      <c r="C29" s="14">
        <v>924.42</v>
      </c>
      <c r="D29" s="14">
        <v>924.42</v>
      </c>
      <c r="E29" s="39">
        <v>924.42</v>
      </c>
      <c r="F29" s="39">
        <v>924.42</v>
      </c>
    </row>
    <row r="30" spans="1:6" ht="18" customHeight="1" x14ac:dyDescent="0.25">
      <c r="A30" s="13" t="s">
        <v>12</v>
      </c>
      <c r="B30" s="12">
        <v>450.95</v>
      </c>
      <c r="C30" s="12">
        <v>623.07000000000005</v>
      </c>
      <c r="D30" s="12">
        <v>623.07000000000005</v>
      </c>
      <c r="E30" s="40">
        <v>1309.03</v>
      </c>
      <c r="F30" s="40">
        <v>1392.54</v>
      </c>
    </row>
    <row r="31" spans="1:6" ht="18" customHeight="1" x14ac:dyDescent="0.25">
      <c r="A31" s="15" t="s">
        <v>11</v>
      </c>
      <c r="B31" s="14">
        <v>115.65</v>
      </c>
      <c r="C31" s="14">
        <v>11.57</v>
      </c>
      <c r="D31" s="14">
        <v>11.57</v>
      </c>
      <c r="E31" s="39">
        <v>123</v>
      </c>
      <c r="F31" s="39">
        <v>123</v>
      </c>
    </row>
    <row r="32" spans="1:6" ht="18" customHeight="1" x14ac:dyDescent="0.25">
      <c r="A32" s="13" t="s">
        <v>10</v>
      </c>
      <c r="B32" s="12">
        <v>234.17</v>
      </c>
      <c r="C32" s="12">
        <v>298.87</v>
      </c>
      <c r="D32" s="12">
        <v>298.87</v>
      </c>
      <c r="E32" s="40">
        <v>577.22</v>
      </c>
      <c r="F32" s="40">
        <v>333.41</v>
      </c>
    </row>
    <row r="33" spans="1:6" ht="18" customHeight="1" x14ac:dyDescent="0.25">
      <c r="A33" s="15" t="s">
        <v>9</v>
      </c>
      <c r="B33" s="14">
        <v>280.3</v>
      </c>
      <c r="C33" s="14">
        <v>281.7</v>
      </c>
      <c r="D33" s="14">
        <v>281.7</v>
      </c>
      <c r="E33" s="39">
        <v>368.87</v>
      </c>
      <c r="F33" s="39">
        <v>332.37</v>
      </c>
    </row>
    <row r="34" spans="1:6" ht="18" customHeight="1" x14ac:dyDescent="0.25">
      <c r="A34" s="17" t="s">
        <v>8</v>
      </c>
      <c r="B34" s="16">
        <f>SUM(B35:B38)</f>
        <v>1510.3899999999999</v>
      </c>
      <c r="C34" s="16">
        <f>SUM(C35:C38)</f>
        <v>1956.1899999999998</v>
      </c>
      <c r="D34" s="16">
        <f>SUM(D35:D38)</f>
        <v>1956.1899999999998</v>
      </c>
      <c r="E34" s="38">
        <v>1542.8399999999997</v>
      </c>
      <c r="F34" s="38">
        <v>1632.4</v>
      </c>
    </row>
    <row r="35" spans="1:6" ht="18" customHeight="1" x14ac:dyDescent="0.25">
      <c r="A35" s="15" t="s">
        <v>7</v>
      </c>
      <c r="B35" s="14">
        <v>46.74</v>
      </c>
      <c r="C35" s="14">
        <v>39.549999999999997</v>
      </c>
      <c r="D35" s="14">
        <v>39.549999999999997</v>
      </c>
      <c r="E35" s="39">
        <v>52.36</v>
      </c>
      <c r="F35" s="39">
        <v>62.04</v>
      </c>
    </row>
    <row r="36" spans="1:6" ht="18" customHeight="1" x14ac:dyDescent="0.25">
      <c r="A36" s="13" t="s">
        <v>6</v>
      </c>
      <c r="B36" s="12">
        <v>1113.81</v>
      </c>
      <c r="C36" s="12">
        <v>1208.99</v>
      </c>
      <c r="D36" s="12">
        <v>1208.99</v>
      </c>
      <c r="E36" s="40">
        <v>1287.08</v>
      </c>
      <c r="F36" s="40">
        <v>1489.63</v>
      </c>
    </row>
    <row r="37" spans="1:6" ht="18" customHeight="1" x14ac:dyDescent="0.25">
      <c r="A37" s="15" t="s">
        <v>5</v>
      </c>
      <c r="B37" s="14">
        <v>314.83999999999997</v>
      </c>
      <c r="C37" s="14">
        <v>675.55</v>
      </c>
      <c r="D37" s="14">
        <v>675.55</v>
      </c>
      <c r="E37" s="39">
        <v>177.6</v>
      </c>
      <c r="F37" s="39">
        <v>55.73</v>
      </c>
    </row>
    <row r="38" spans="1:6" ht="18" customHeight="1" x14ac:dyDescent="0.25">
      <c r="A38" s="13" t="s">
        <v>4</v>
      </c>
      <c r="B38" s="12">
        <v>35</v>
      </c>
      <c r="C38" s="12">
        <v>32.1</v>
      </c>
      <c r="D38" s="12">
        <v>32.1</v>
      </c>
      <c r="E38" s="40">
        <v>25.8</v>
      </c>
      <c r="F38" s="40">
        <v>25</v>
      </c>
    </row>
    <row r="39" spans="1:6" ht="18" customHeight="1" thickBot="1" x14ac:dyDescent="0.3">
      <c r="A39" s="11" t="s">
        <v>3</v>
      </c>
      <c r="B39" s="10">
        <f>B9+B16+B28+B34</f>
        <v>10752.619999999999</v>
      </c>
      <c r="C39" s="9">
        <v>12291.44</v>
      </c>
      <c r="D39" s="9">
        <v>12291.44</v>
      </c>
      <c r="E39" s="41">
        <v>13809.85</v>
      </c>
      <c r="F39" s="41">
        <v>14562.51</v>
      </c>
    </row>
    <row r="40" spans="1:6" ht="18.75" customHeight="1" x14ac:dyDescent="0.25">
      <c r="A40" s="2" t="s">
        <v>38</v>
      </c>
      <c r="B40" s="1"/>
      <c r="C40" s="1"/>
    </row>
    <row r="41" spans="1:6" ht="18.75" customHeight="1" x14ac:dyDescent="0.25">
      <c r="A41" s="2" t="s">
        <v>37</v>
      </c>
      <c r="B41" s="1"/>
      <c r="C41" s="1"/>
      <c r="D41" s="3"/>
    </row>
    <row r="42" spans="1:6" ht="18" customHeight="1" x14ac:dyDescent="0.25">
      <c r="A42" t="s">
        <v>36</v>
      </c>
      <c r="B42" s="1"/>
      <c r="C42" s="1"/>
      <c r="D42" s="1"/>
      <c r="E42" s="1"/>
    </row>
    <row r="43" spans="1:6" ht="18" customHeight="1" x14ac:dyDescent="0.25">
      <c r="A43" t="s">
        <v>37</v>
      </c>
      <c r="B43" s="1"/>
      <c r="C43" s="1"/>
      <c r="D43" s="1"/>
      <c r="E43" s="1"/>
    </row>
    <row r="44" spans="1:6" ht="20.25" customHeight="1" x14ac:dyDescent="0.25">
      <c r="A44" s="1" t="s">
        <v>2</v>
      </c>
      <c r="B44" s="1"/>
      <c r="C44" s="1"/>
      <c r="D44" s="1"/>
    </row>
    <row r="45" spans="1:6" x14ac:dyDescent="0.25">
      <c r="A45" s="1"/>
      <c r="B45" s="1"/>
      <c r="C45" s="1"/>
      <c r="D45" s="1"/>
    </row>
    <row r="46" spans="1:6" x14ac:dyDescent="0.25">
      <c r="A46" s="1"/>
      <c r="B46" s="1"/>
      <c r="C46" s="1"/>
      <c r="D46" s="1"/>
    </row>
    <row r="47" spans="1:6" x14ac:dyDescent="0.25">
      <c r="A47" s="1"/>
      <c r="B47" s="1"/>
      <c r="C47" s="1"/>
      <c r="D47" s="1"/>
    </row>
  </sheetData>
  <mergeCells count="6">
    <mergeCell ref="F7:F8"/>
    <mergeCell ref="E7:E8"/>
    <mergeCell ref="A7:A8"/>
    <mergeCell ref="B7:B8"/>
    <mergeCell ref="C7:C8"/>
    <mergeCell ref="D7:D8"/>
  </mergeCells>
  <pageMargins left="0.70866141732283472" right="0.27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7EC5-AAC4-4224-B667-6368FCA33C5A}">
  <dimension ref="A1:G45"/>
  <sheetViews>
    <sheetView topLeftCell="A18" workbookViewId="0">
      <selection activeCell="M44" sqref="M44"/>
    </sheetView>
  </sheetViews>
  <sheetFormatPr baseColWidth="10" defaultRowHeight="15" x14ac:dyDescent="0.25"/>
  <cols>
    <col min="1" max="1" width="51.140625" customWidth="1"/>
    <col min="2" max="2" width="16.42578125" customWidth="1"/>
    <col min="3" max="3" width="14.42578125" customWidth="1"/>
  </cols>
  <sheetData>
    <row r="1" spans="1:5" ht="17.25" customHeight="1" x14ac:dyDescent="0.25">
      <c r="A1" s="8" t="s">
        <v>43</v>
      </c>
      <c r="B1" s="5"/>
      <c r="C1" s="5"/>
      <c r="D1" s="6"/>
    </row>
    <row r="2" spans="1:5" x14ac:dyDescent="0.25">
      <c r="A2" s="1"/>
      <c r="B2" s="1"/>
      <c r="C2" s="1"/>
      <c r="D2" s="6"/>
    </row>
    <row r="3" spans="1:5" x14ac:dyDescent="0.25">
      <c r="A3" s="4" t="s">
        <v>34</v>
      </c>
      <c r="B3" s="4"/>
      <c r="C3" s="4"/>
      <c r="D3" s="6"/>
    </row>
    <row r="4" spans="1:5" x14ac:dyDescent="0.25">
      <c r="A4" s="4" t="s">
        <v>42</v>
      </c>
      <c r="B4" s="4"/>
      <c r="C4" s="4"/>
      <c r="D4" s="6"/>
    </row>
    <row r="5" spans="1:5" x14ac:dyDescent="0.25">
      <c r="A5" s="4" t="s">
        <v>1</v>
      </c>
      <c r="B5" s="4"/>
      <c r="C5" s="4"/>
      <c r="D5" s="6"/>
    </row>
    <row r="6" spans="1:5" ht="18.75" customHeight="1" x14ac:dyDescent="0.25">
      <c r="A6" s="1"/>
      <c r="B6" s="1"/>
      <c r="C6" s="1"/>
      <c r="D6" s="6"/>
    </row>
    <row r="7" spans="1:5" ht="18" customHeight="1" x14ac:dyDescent="0.25">
      <c r="A7" s="71" t="s">
        <v>33</v>
      </c>
      <c r="B7" s="69" t="s">
        <v>39</v>
      </c>
      <c r="C7" s="69">
        <v>2023</v>
      </c>
      <c r="D7" s="6"/>
    </row>
    <row r="8" spans="1:5" ht="18" customHeight="1" x14ac:dyDescent="0.25">
      <c r="A8" s="72"/>
      <c r="B8" s="70"/>
      <c r="C8" s="70"/>
      <c r="D8" s="6" t="s">
        <v>44</v>
      </c>
    </row>
    <row r="9" spans="1:5" ht="18" customHeight="1" x14ac:dyDescent="0.25">
      <c r="A9" s="32" t="s">
        <v>32</v>
      </c>
      <c r="B9" s="33">
        <v>7392.62</v>
      </c>
      <c r="C9" s="33">
        <v>8136.22</v>
      </c>
      <c r="D9" s="26">
        <f>(C9*100/B9)-100</f>
        <v>10.058680143169809</v>
      </c>
      <c r="E9" s="22">
        <f>C9-B9</f>
        <v>743.60000000000036</v>
      </c>
    </row>
    <row r="10" spans="1:5" ht="18" customHeight="1" x14ac:dyDescent="0.25">
      <c r="A10" s="7" t="s">
        <v>31</v>
      </c>
      <c r="B10" s="34">
        <v>2080.31</v>
      </c>
      <c r="C10" s="34">
        <v>2619.19</v>
      </c>
      <c r="D10" s="26">
        <f t="shared" ref="D10:D27" si="0">(C10*100/B10)-100</f>
        <v>25.903831640476668</v>
      </c>
      <c r="E10" s="22">
        <f t="shared" ref="E10:E27" si="1">C10-B10</f>
        <v>538.88000000000011</v>
      </c>
    </row>
    <row r="11" spans="1:5" ht="18" customHeight="1" x14ac:dyDescent="0.25">
      <c r="A11" s="30" t="s">
        <v>30</v>
      </c>
      <c r="B11" s="35">
        <v>2050.79</v>
      </c>
      <c r="C11" s="35">
        <v>2322.8200000000002</v>
      </c>
      <c r="D11" s="26">
        <f t="shared" si="0"/>
        <v>13.264644356565043</v>
      </c>
      <c r="E11" s="22">
        <f t="shared" si="1"/>
        <v>272.0300000000002</v>
      </c>
    </row>
    <row r="12" spans="1:5" ht="18" customHeight="1" x14ac:dyDescent="0.25">
      <c r="A12" s="7" t="s">
        <v>29</v>
      </c>
      <c r="B12" s="34">
        <v>995.67</v>
      </c>
      <c r="C12" s="34">
        <v>1032.25</v>
      </c>
      <c r="D12" s="26">
        <f t="shared" si="0"/>
        <v>3.6739080217341069</v>
      </c>
      <c r="E12" s="22">
        <f t="shared" si="1"/>
        <v>36.580000000000041</v>
      </c>
    </row>
    <row r="13" spans="1:5" ht="18" customHeight="1" x14ac:dyDescent="0.25">
      <c r="A13" s="13" t="s">
        <v>28</v>
      </c>
      <c r="B13" s="36">
        <v>216.88</v>
      </c>
      <c r="C13" s="36">
        <v>501.6</v>
      </c>
      <c r="D13" s="26">
        <f t="shared" si="0"/>
        <v>131.27997049059388</v>
      </c>
      <c r="E13" s="22">
        <f t="shared" si="1"/>
        <v>284.72000000000003</v>
      </c>
    </row>
    <row r="14" spans="1:5" ht="18" customHeight="1" x14ac:dyDescent="0.25">
      <c r="A14" s="15" t="s">
        <v>27</v>
      </c>
      <c r="B14" s="34">
        <v>1415.19</v>
      </c>
      <c r="C14" s="34">
        <v>1660.36</v>
      </c>
      <c r="D14" s="26">
        <f t="shared" si="0"/>
        <v>17.324175552399325</v>
      </c>
      <c r="E14" s="22">
        <f t="shared" si="1"/>
        <v>245.16999999999985</v>
      </c>
    </row>
    <row r="15" spans="1:5" ht="18" customHeight="1" x14ac:dyDescent="0.25">
      <c r="A15" s="25" t="s">
        <v>26</v>
      </c>
      <c r="B15" s="36">
        <v>633.78</v>
      </c>
      <c r="C15" s="36"/>
      <c r="D15" s="26">
        <f t="shared" si="0"/>
        <v>-100</v>
      </c>
      <c r="E15" s="22">
        <f t="shared" si="1"/>
        <v>-633.78</v>
      </c>
    </row>
    <row r="16" spans="1:5" ht="18" customHeight="1" x14ac:dyDescent="0.25">
      <c r="A16" s="17" t="s">
        <v>25</v>
      </c>
      <c r="B16" s="37">
        <f>SUM(B17:B27)</f>
        <v>702.99</v>
      </c>
      <c r="C16" s="37">
        <f>SUM(C17:C27)</f>
        <v>828.24999999999989</v>
      </c>
      <c r="D16" s="26">
        <f>(C16*100/B16)-100</f>
        <v>17.818176645471468</v>
      </c>
      <c r="E16" s="22">
        <f>C16-B16</f>
        <v>125.25999999999988</v>
      </c>
    </row>
    <row r="17" spans="1:6" ht="18" customHeight="1" x14ac:dyDescent="0.25">
      <c r="A17" s="15" t="s">
        <v>24</v>
      </c>
      <c r="B17" s="34">
        <v>200.03</v>
      </c>
      <c r="C17" s="34">
        <v>189</v>
      </c>
      <c r="D17" s="26">
        <f t="shared" si="0"/>
        <v>-5.5141728740688905</v>
      </c>
      <c r="E17" s="22">
        <f t="shared" si="1"/>
        <v>-11.030000000000001</v>
      </c>
      <c r="F17" s="43">
        <v>2</v>
      </c>
    </row>
    <row r="18" spans="1:6" ht="18" customHeight="1" x14ac:dyDescent="0.25">
      <c r="A18" s="13" t="s">
        <v>23</v>
      </c>
      <c r="B18" s="35">
        <v>34.5</v>
      </c>
      <c r="C18" s="35">
        <v>35.5</v>
      </c>
      <c r="D18" s="26">
        <f t="shared" si="0"/>
        <v>2.8985507246376869</v>
      </c>
      <c r="E18" s="22">
        <f t="shared" si="1"/>
        <v>1</v>
      </c>
      <c r="F18" s="45">
        <v>6</v>
      </c>
    </row>
    <row r="19" spans="1:6" ht="18" customHeight="1" x14ac:dyDescent="0.25">
      <c r="A19" s="15" t="s">
        <v>22</v>
      </c>
      <c r="B19" s="34">
        <v>23.5</v>
      </c>
      <c r="C19" s="34">
        <v>25</v>
      </c>
      <c r="D19" s="26">
        <f t="shared" si="0"/>
        <v>6.3829787234042499</v>
      </c>
      <c r="E19" s="22">
        <f t="shared" si="1"/>
        <v>1.5</v>
      </c>
      <c r="F19" s="45">
        <v>5</v>
      </c>
    </row>
    <row r="20" spans="1:6" ht="18" customHeight="1" x14ac:dyDescent="0.25">
      <c r="A20" s="13" t="s">
        <v>21</v>
      </c>
      <c r="B20" s="35">
        <v>172.5</v>
      </c>
      <c r="C20" s="35">
        <v>279</v>
      </c>
      <c r="D20" s="26">
        <f t="shared" si="0"/>
        <v>61.739130434782595</v>
      </c>
      <c r="E20" s="22">
        <f t="shared" si="1"/>
        <v>106.5</v>
      </c>
      <c r="F20" s="45">
        <v>1</v>
      </c>
    </row>
    <row r="21" spans="1:6" ht="18" customHeight="1" x14ac:dyDescent="0.25">
      <c r="A21" s="15" t="s">
        <v>20</v>
      </c>
      <c r="B21" s="34">
        <v>78</v>
      </c>
      <c r="C21" s="34">
        <v>116</v>
      </c>
      <c r="D21" s="26">
        <f t="shared" si="0"/>
        <v>48.71794871794873</v>
      </c>
      <c r="E21" s="22">
        <f t="shared" si="1"/>
        <v>38</v>
      </c>
      <c r="F21" s="45">
        <v>2</v>
      </c>
    </row>
    <row r="22" spans="1:6" ht="18" customHeight="1" x14ac:dyDescent="0.25">
      <c r="A22" s="13" t="s">
        <v>19</v>
      </c>
      <c r="B22" s="35">
        <v>22</v>
      </c>
      <c r="C22" s="35">
        <v>21</v>
      </c>
      <c r="D22" s="26">
        <f t="shared" si="0"/>
        <v>-4.5454545454545467</v>
      </c>
      <c r="E22" s="42">
        <f t="shared" si="1"/>
        <v>-1</v>
      </c>
      <c r="F22" s="48">
        <v>5</v>
      </c>
    </row>
    <row r="23" spans="1:6" ht="18" customHeight="1" x14ac:dyDescent="0.25">
      <c r="A23" s="15" t="s">
        <v>18</v>
      </c>
      <c r="B23" s="34">
        <v>62</v>
      </c>
      <c r="C23" s="34">
        <v>66.900000000000006</v>
      </c>
      <c r="D23" s="26">
        <f t="shared" si="0"/>
        <v>7.9032258064516299</v>
      </c>
      <c r="E23" s="42">
        <f t="shared" si="1"/>
        <v>4.9000000000000057</v>
      </c>
      <c r="F23" s="47">
        <v>4</v>
      </c>
    </row>
    <row r="24" spans="1:6" ht="18" customHeight="1" x14ac:dyDescent="0.25">
      <c r="A24" s="13" t="s">
        <v>17</v>
      </c>
      <c r="B24" s="35">
        <v>7.6</v>
      </c>
      <c r="C24" s="35">
        <v>1.9</v>
      </c>
      <c r="D24" s="26">
        <f t="shared" si="0"/>
        <v>-75</v>
      </c>
      <c r="E24" s="42">
        <f t="shared" si="1"/>
        <v>-5.6999999999999993</v>
      </c>
      <c r="F24" s="48">
        <v>4</v>
      </c>
    </row>
    <row r="25" spans="1:6" ht="18" customHeight="1" x14ac:dyDescent="0.25">
      <c r="A25" s="1" t="s">
        <v>41</v>
      </c>
      <c r="B25" s="34"/>
      <c r="C25" s="34">
        <v>16.5</v>
      </c>
      <c r="D25" s="26" t="s">
        <v>45</v>
      </c>
      <c r="E25" s="22">
        <f t="shared" si="1"/>
        <v>16.5</v>
      </c>
      <c r="F25" s="47">
        <v>3</v>
      </c>
    </row>
    <row r="26" spans="1:6" ht="18" customHeight="1" x14ac:dyDescent="0.25">
      <c r="A26" s="13" t="s">
        <v>16</v>
      </c>
      <c r="B26" s="35">
        <v>74</v>
      </c>
      <c r="C26" s="35">
        <v>55.8</v>
      </c>
      <c r="D26" s="26">
        <f t="shared" si="0"/>
        <v>-24.594594594594597</v>
      </c>
      <c r="E26" s="22">
        <f t="shared" si="1"/>
        <v>-18.200000000000003</v>
      </c>
      <c r="F26" s="48">
        <v>1</v>
      </c>
    </row>
    <row r="27" spans="1:6" ht="18" customHeight="1" thickBot="1" x14ac:dyDescent="0.3">
      <c r="A27" s="15" t="s">
        <v>15</v>
      </c>
      <c r="B27" s="34">
        <v>28.86</v>
      </c>
      <c r="C27" s="34">
        <v>21.65</v>
      </c>
      <c r="D27" s="26">
        <f t="shared" si="0"/>
        <v>-24.982674982674979</v>
      </c>
      <c r="E27" s="22">
        <f t="shared" si="1"/>
        <v>-7.2100000000000009</v>
      </c>
      <c r="F27" s="48">
        <v>3</v>
      </c>
    </row>
    <row r="28" spans="1:6" ht="18" customHeight="1" thickTop="1" x14ac:dyDescent="0.25">
      <c r="A28" s="17" t="s">
        <v>14</v>
      </c>
      <c r="B28" s="38">
        <v>2239.63</v>
      </c>
      <c r="C28" s="38">
        <v>3302.54</v>
      </c>
      <c r="D28" s="50">
        <f t="shared" ref="D28:D38" si="2">(C28*100/B28)-100</f>
        <v>47.459178525024214</v>
      </c>
      <c r="E28" s="51">
        <f t="shared" ref="E28:E38" si="3">C28-B28</f>
        <v>1062.9099999999999</v>
      </c>
      <c r="F28" s="49"/>
    </row>
    <row r="29" spans="1:6" ht="18" customHeight="1" x14ac:dyDescent="0.25">
      <c r="A29" s="15" t="s">
        <v>13</v>
      </c>
      <c r="B29" s="39">
        <v>924.42</v>
      </c>
      <c r="C29" s="39">
        <v>924.42</v>
      </c>
      <c r="D29" s="52">
        <f t="shared" si="2"/>
        <v>0</v>
      </c>
      <c r="E29" s="53">
        <f t="shared" si="3"/>
        <v>0</v>
      </c>
    </row>
    <row r="30" spans="1:6" ht="18" customHeight="1" x14ac:dyDescent="0.25">
      <c r="A30" s="13" t="s">
        <v>12</v>
      </c>
      <c r="B30" s="40">
        <v>623.07000000000005</v>
      </c>
      <c r="C30" s="40">
        <v>1309.03</v>
      </c>
      <c r="D30" s="52">
        <f t="shared" si="2"/>
        <v>110.09356894088944</v>
      </c>
      <c r="E30" s="54">
        <f t="shared" si="3"/>
        <v>685.95999999999992</v>
      </c>
    </row>
    <row r="31" spans="1:6" ht="18" customHeight="1" x14ac:dyDescent="0.25">
      <c r="A31" s="15" t="s">
        <v>11</v>
      </c>
      <c r="B31" s="39">
        <v>11.57</v>
      </c>
      <c r="C31" s="39">
        <v>123</v>
      </c>
      <c r="D31" s="52">
        <f t="shared" si="2"/>
        <v>963.0942091616248</v>
      </c>
      <c r="E31" s="54">
        <f t="shared" si="3"/>
        <v>111.43</v>
      </c>
    </row>
    <row r="32" spans="1:6" ht="18" customHeight="1" x14ac:dyDescent="0.25">
      <c r="A32" s="13" t="s">
        <v>10</v>
      </c>
      <c r="B32" s="40">
        <v>298.87</v>
      </c>
      <c r="C32" s="40">
        <v>577.22</v>
      </c>
      <c r="D32" s="52">
        <f t="shared" si="2"/>
        <v>93.134138588684038</v>
      </c>
      <c r="E32" s="54">
        <f t="shared" si="3"/>
        <v>278.35000000000002</v>
      </c>
    </row>
    <row r="33" spans="1:7" ht="18" customHeight="1" thickBot="1" x14ac:dyDescent="0.3">
      <c r="A33" s="15" t="s">
        <v>9</v>
      </c>
      <c r="B33" s="39">
        <v>281.7</v>
      </c>
      <c r="C33" s="39">
        <v>368.87</v>
      </c>
      <c r="D33" s="55">
        <f t="shared" si="2"/>
        <v>30.944266950656726</v>
      </c>
      <c r="E33" s="56">
        <f t="shared" si="3"/>
        <v>87.170000000000016</v>
      </c>
    </row>
    <row r="34" spans="1:7" ht="18" customHeight="1" thickTop="1" x14ac:dyDescent="0.25">
      <c r="A34" s="17" t="s">
        <v>8</v>
      </c>
      <c r="B34" s="38">
        <v>1956.1899999999998</v>
      </c>
      <c r="C34" s="38">
        <v>1542.8399999999997</v>
      </c>
      <c r="D34" s="26">
        <f t="shared" si="2"/>
        <v>-21.130360547799555</v>
      </c>
      <c r="E34" s="44">
        <f t="shared" si="3"/>
        <v>-413.35000000000014</v>
      </c>
    </row>
    <row r="35" spans="1:7" ht="18" customHeight="1" x14ac:dyDescent="0.25">
      <c r="A35" s="15" t="s">
        <v>7</v>
      </c>
      <c r="B35" s="39">
        <v>39.549999999999997</v>
      </c>
      <c r="C35" s="39">
        <v>52.36</v>
      </c>
      <c r="D35" s="26">
        <f t="shared" si="2"/>
        <v>32.389380530973455</v>
      </c>
      <c r="E35" s="22">
        <f t="shared" si="3"/>
        <v>12.810000000000002</v>
      </c>
    </row>
    <row r="36" spans="1:7" ht="18" customHeight="1" x14ac:dyDescent="0.25">
      <c r="A36" s="13" t="s">
        <v>6</v>
      </c>
      <c r="B36" s="40">
        <v>1208.99</v>
      </c>
      <c r="C36" s="40">
        <v>1287.08</v>
      </c>
      <c r="D36" s="26">
        <f t="shared" si="2"/>
        <v>6.4591104971918725</v>
      </c>
      <c r="E36" s="22">
        <f t="shared" si="3"/>
        <v>78.089999999999918</v>
      </c>
    </row>
    <row r="37" spans="1:7" ht="18" customHeight="1" x14ac:dyDescent="0.25">
      <c r="A37" s="15" t="s">
        <v>5</v>
      </c>
      <c r="B37" s="39">
        <v>675.55</v>
      </c>
      <c r="C37" s="39">
        <v>177.6</v>
      </c>
      <c r="D37" s="26">
        <f t="shared" si="2"/>
        <v>-73.710310117681885</v>
      </c>
      <c r="E37" s="44">
        <f t="shared" si="3"/>
        <v>-497.94999999999993</v>
      </c>
      <c r="F37">
        <f>B37*100/B34</f>
        <v>34.533966536992828</v>
      </c>
      <c r="G37">
        <f>C37*100/C34</f>
        <v>11.511239013766822</v>
      </c>
    </row>
    <row r="38" spans="1:7" ht="18" customHeight="1" x14ac:dyDescent="0.25">
      <c r="A38" s="13" t="s">
        <v>4</v>
      </c>
      <c r="B38" s="40">
        <v>32.1</v>
      </c>
      <c r="C38" s="40">
        <v>25.8</v>
      </c>
      <c r="D38" s="26">
        <f t="shared" si="2"/>
        <v>-19.626168224299064</v>
      </c>
      <c r="E38" s="22">
        <f t="shared" si="3"/>
        <v>-6.3000000000000007</v>
      </c>
    </row>
    <row r="39" spans="1:7" ht="18" customHeight="1" thickBot="1" x14ac:dyDescent="0.3">
      <c r="A39" s="11" t="s">
        <v>3</v>
      </c>
      <c r="B39" s="41">
        <v>4195.82</v>
      </c>
      <c r="C39" s="41">
        <v>4845.3799999999992</v>
      </c>
      <c r="D39" s="6"/>
    </row>
    <row r="40" spans="1:7" ht="18" customHeight="1" x14ac:dyDescent="0.25">
      <c r="A40" t="s">
        <v>40</v>
      </c>
      <c r="B40" s="1"/>
      <c r="C40" s="46">
        <f>SUM(C17:C27)</f>
        <v>828.24999999999989</v>
      </c>
      <c r="D40" s="1"/>
      <c r="E40" s="1"/>
    </row>
    <row r="41" spans="1:7" ht="18" customHeight="1" x14ac:dyDescent="0.25">
      <c r="A41" t="s">
        <v>37</v>
      </c>
      <c r="B41" s="1"/>
      <c r="C41" s="1"/>
      <c r="D41" s="1"/>
      <c r="E41" s="1"/>
    </row>
    <row r="42" spans="1:7" ht="20.25" customHeight="1" x14ac:dyDescent="0.25">
      <c r="A42" s="1" t="s">
        <v>2</v>
      </c>
      <c r="B42" s="1"/>
      <c r="C42" s="1"/>
      <c r="D42" s="6"/>
    </row>
    <row r="43" spans="1:7" x14ac:dyDescent="0.25">
      <c r="A43" s="1"/>
      <c r="B43" s="1"/>
      <c r="C43" s="1"/>
    </row>
    <row r="44" spans="1:7" x14ac:dyDescent="0.25">
      <c r="A44" s="1"/>
      <c r="B44" s="1"/>
      <c r="C44" s="1"/>
    </row>
    <row r="45" spans="1:7" x14ac:dyDescent="0.25">
      <c r="A45" s="1"/>
      <c r="B45" s="1"/>
      <c r="C45" s="1"/>
    </row>
  </sheetData>
  <mergeCells count="3">
    <mergeCell ref="A7:A8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1.8.1-3</vt:lpstr>
      <vt:lpstr>Histórico</vt:lpstr>
      <vt:lpstr>Hoja1</vt:lpstr>
      <vt:lpstr>'1.8.1-3'!Área_de_impresión</vt:lpstr>
      <vt:lpstr>Histórico!Área_de_impresión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2025-04-08T11:08:24Z</dcterms:modified>
</cp:coreProperties>
</file>