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2\1.8.2.1 Diputaciones\"/>
    </mc:Choice>
  </mc:AlternateContent>
  <xr:revisionPtr revIDLastSave="0" documentId="13_ncr:1_{DFF514B1-3445-498E-B6E5-9FFEAFCD928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3" sheetId="23" r:id="rId1"/>
    <sheet name="Datos" sheetId="25" r:id="rId2"/>
  </sheets>
  <definedNames>
    <definedName name="_xlnm.Print_Area" localSheetId="0">'1.8.2-3'!$A$1:$F$22</definedName>
    <definedName name="_xlnm.Print_Area" localSheetId="1">Datos!$A$1:$F$22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23" l="1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F9" i="23"/>
  <c r="F10" i="23"/>
  <c r="F11" i="23"/>
  <c r="F12" i="23"/>
  <c r="F13" i="23"/>
  <c r="F14" i="23"/>
  <c r="F15" i="23"/>
  <c r="F16" i="23"/>
  <c r="F19" i="23"/>
  <c r="F20" i="23"/>
  <c r="F21" i="23"/>
  <c r="D14" i="23"/>
  <c r="D17" i="23"/>
  <c r="F17" i="23" s="1"/>
  <c r="D18" i="23"/>
  <c r="D22" i="23" s="1"/>
  <c r="E11" i="23" s="1"/>
  <c r="E18" i="23" l="1"/>
  <c r="E10" i="23"/>
  <c r="E14" i="23"/>
  <c r="E22" i="23"/>
  <c r="E21" i="23"/>
  <c r="E17" i="23"/>
  <c r="E13" i="23"/>
  <c r="E9" i="23"/>
  <c r="E20" i="23"/>
  <c r="E16" i="23"/>
  <c r="E12" i="23"/>
  <c r="F22" i="23"/>
  <c r="F18" i="23"/>
  <c r="E19" i="23"/>
  <c r="E15" i="23"/>
  <c r="I45" i="25"/>
  <c r="I43" i="25"/>
  <c r="I42" i="25"/>
  <c r="I41" i="25"/>
  <c r="I40" i="25"/>
  <c r="I39" i="25"/>
  <c r="I38" i="25"/>
  <c r="I37" i="25"/>
  <c r="I36" i="25"/>
  <c r="I35" i="25"/>
  <c r="F22" i="25"/>
  <c r="F21" i="25"/>
  <c r="M20" i="25"/>
  <c r="K20" i="25"/>
  <c r="F20" i="25"/>
  <c r="M19" i="25"/>
  <c r="K19" i="25"/>
  <c r="F19" i="25"/>
  <c r="F18" i="25"/>
  <c r="F17" i="25"/>
  <c r="M16" i="25"/>
  <c r="K16" i="25"/>
  <c r="F16" i="25"/>
  <c r="M15" i="25"/>
  <c r="K15" i="25"/>
  <c r="F15" i="25"/>
  <c r="F14" i="25"/>
  <c r="M13" i="25"/>
  <c r="K13" i="25"/>
  <c r="F13" i="25"/>
  <c r="M12" i="25"/>
  <c r="K12" i="25"/>
  <c r="F12" i="25"/>
  <c r="M11" i="25"/>
  <c r="K11" i="25"/>
  <c r="F11" i="25"/>
  <c r="M10" i="25"/>
  <c r="K10" i="25"/>
  <c r="F10" i="25"/>
  <c r="M9" i="25"/>
  <c r="K9" i="25"/>
  <c r="F9" i="25"/>
  <c r="K14" i="25" l="1"/>
  <c r="K17" i="25"/>
  <c r="K21" i="25"/>
  <c r="M17" i="25" l="1"/>
  <c r="M21" i="25"/>
  <c r="K18" i="25"/>
  <c r="M14" i="25"/>
  <c r="K22" i="25" l="1"/>
  <c r="M18" i="25"/>
  <c r="M22" i="25" l="1"/>
  <c r="L22" i="25"/>
  <c r="L12" i="25"/>
  <c r="L20" i="25"/>
  <c r="L19" i="25"/>
  <c r="L11" i="25"/>
  <c r="L9" i="25"/>
  <c r="L16" i="25"/>
  <c r="L10" i="25"/>
  <c r="L13" i="25"/>
  <c r="L15" i="25"/>
  <c r="L17" i="25"/>
  <c r="L14" i="25"/>
  <c r="L21" i="25"/>
  <c r="L18" i="25"/>
</calcChain>
</file>

<file path=xl/sharedStrings.xml><?xml version="1.0" encoding="utf-8"?>
<sst xmlns="http://schemas.openxmlformats.org/spreadsheetml/2006/main" count="132" uniqueCount="55">
  <si>
    <t>%</t>
  </si>
  <si>
    <t xml:space="preserve">I. Impuestos Directos  </t>
  </si>
  <si>
    <t xml:space="preserve">II. Impuestos Indirectos  </t>
  </si>
  <si>
    <t xml:space="preserve">III. Tasas y Otros Ingresos  </t>
  </si>
  <si>
    <t xml:space="preserve">IV. Transferencias Corrientes  </t>
  </si>
  <si>
    <t xml:space="preserve">V. Ingresos Patrimoniales  </t>
  </si>
  <si>
    <t xml:space="preserve">Total Ingresos corrientes  </t>
  </si>
  <si>
    <t>VI. Enajenación de Inversiones Reales</t>
  </si>
  <si>
    <t xml:space="preserve">VII. Transferencias de capital  </t>
  </si>
  <si>
    <t xml:space="preserve">Total Operaciones de Capital  </t>
  </si>
  <si>
    <t xml:space="preserve">Total Ingresos no Financieros  </t>
  </si>
  <si>
    <t xml:space="preserve">VIII. Activos Financieros  </t>
  </si>
  <si>
    <t xml:space="preserve">IX. Pasivos Financieros  </t>
  </si>
  <si>
    <t>Total Ingresos Financieros</t>
  </si>
  <si>
    <t xml:space="preserve">Total Diputaciones  </t>
  </si>
  <si>
    <t>% var.</t>
  </si>
  <si>
    <t>Cuadro 1.8.2-3</t>
  </si>
  <si>
    <t xml:space="preserve"> Ingresos (millones de euros)</t>
  </si>
  <si>
    <t>Fuente:  Ministerio de Hacienda y Función Pública.</t>
  </si>
  <si>
    <t>CES. Informe de Situación Económica y Social de Castilla y León en 2022</t>
  </si>
  <si>
    <t>22-23</t>
  </si>
  <si>
    <t>Presupuestos Consolidados de las Diputaciones Provinciales de Castilla y León, 2022-2023</t>
  </si>
  <si>
    <t>Presupuestos de las Entidades locales 2024</t>
  </si>
  <si>
    <t xml:space="preserve">Clasificación económica: Desglose de ingresos </t>
  </si>
  <si>
    <t>Comunidad Autónoma de Castilla y León</t>
  </si>
  <si>
    <t>Ctas.</t>
  </si>
  <si>
    <t>Denominación</t>
  </si>
  <si>
    <t xml:space="preserve"> Diputaciones de Régimen Común</t>
  </si>
  <si>
    <t>1</t>
  </si>
  <si>
    <t>Impuestos directos</t>
  </si>
  <si>
    <t>2</t>
  </si>
  <si>
    <t>Impuestos indirectos</t>
  </si>
  <si>
    <t>3</t>
  </si>
  <si>
    <t>Tasas, precios públicos y otros ingresos</t>
  </si>
  <si>
    <t>4</t>
  </si>
  <si>
    <t>Transferencia corrientes</t>
  </si>
  <si>
    <t>5</t>
  </si>
  <si>
    <t>Ingresos patrimoniales</t>
  </si>
  <si>
    <t>6</t>
  </si>
  <si>
    <t>Enajenación de inversiones reales</t>
  </si>
  <si>
    <t>7</t>
  </si>
  <si>
    <t>Transferencias de capital</t>
  </si>
  <si>
    <t>8</t>
  </si>
  <si>
    <t>Activos financieros</t>
  </si>
  <si>
    <t>9</t>
  </si>
  <si>
    <t>Pasivos financieros</t>
  </si>
  <si>
    <t>Total Ingresos</t>
  </si>
  <si>
    <t>23-24</t>
  </si>
  <si>
    <t>millones de euros</t>
  </si>
  <si>
    <t xml:space="preserve"> </t>
  </si>
  <si>
    <t>CUADROS SIN FÓRMULAS. Para copiar en word</t>
  </si>
  <si>
    <t>Presupuestos Consolidados de las Diputaciones Provinciales de Castilla y León, 2023-2024</t>
  </si>
  <si>
    <t>CES. Informe de Situación Económica y Social de Castilla y León en 2024</t>
  </si>
  <si>
    <t>Fuente:  Ministerio de Hacienda.</t>
  </si>
  <si>
    <t>Ingresos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</si>
</sst>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b/>
      <sz val="18"/>
      <color indexed="18"/>
      <name val="Arial"/>
      <family val="2"/>
    </font>
    <font>
      <b/>
      <sz val="16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8"/>
      <name val="Arial"/>
      <family val="2"/>
    </font>
    <font>
      <sz val="9"/>
      <name val="Univers"/>
      <family val="2"/>
    </font>
    <font>
      <sz val="13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C6C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  <border>
      <left style="double">
        <color indexed="9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  <xf numFmtId="0" fontId="8" fillId="0" borderId="0"/>
    <xf numFmtId="0" fontId="13" fillId="0" borderId="0"/>
    <xf numFmtId="0" fontId="16" fillId="0" borderId="0"/>
    <xf numFmtId="0" fontId="7" fillId="0" borderId="0"/>
  </cellStyleXfs>
  <cellXfs count="80">
    <xf numFmtId="0" fontId="0" fillId="0" borderId="0" xfId="0"/>
    <xf numFmtId="0" fontId="3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4" borderId="0" xfId="3" applyAlignment="1">
      <alignment vertical="center"/>
    </xf>
    <xf numFmtId="4" fontId="1" fillId="4" borderId="0" xfId="3" applyNumberFormat="1" applyAlignment="1">
      <alignment horizontal="right" vertical="center" indent="1"/>
    </xf>
    <xf numFmtId="164" fontId="1" fillId="4" borderId="0" xfId="3" applyNumberFormat="1" applyAlignment="1">
      <alignment horizontal="right" vertical="center" indent="1"/>
    </xf>
    <xf numFmtId="0" fontId="4" fillId="2" borderId="0" xfId="1" applyFont="1" applyAlignment="1">
      <alignment vertical="center"/>
    </xf>
    <xf numFmtId="49" fontId="4" fillId="2" borderId="0" xfId="1" applyNumberFormat="1" applyFont="1" applyAlignment="1">
      <alignment horizontal="center" vertical="center"/>
    </xf>
    <xf numFmtId="4" fontId="5" fillId="3" borderId="0" xfId="2" applyNumberFormat="1" applyFont="1" applyAlignment="1">
      <alignment horizontal="right" vertical="center" indent="1"/>
    </xf>
    <xf numFmtId="164" fontId="5" fillId="3" borderId="0" xfId="2" applyNumberFormat="1" applyFont="1" applyAlignment="1">
      <alignment horizontal="right" vertical="center" inden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1"/>
    </xf>
    <xf numFmtId="164" fontId="5" fillId="7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center"/>
    </xf>
    <xf numFmtId="0" fontId="14" fillId="9" borderId="3" xfId="6" applyFont="1" applyFill="1" applyBorder="1" applyAlignment="1">
      <alignment horizontal="left" vertical="top"/>
    </xf>
    <xf numFmtId="0" fontId="14" fillId="9" borderId="4" xfId="6" applyFont="1" applyFill="1" applyBorder="1"/>
    <xf numFmtId="0" fontId="14" fillId="0" borderId="0" xfId="6" applyFont="1"/>
    <xf numFmtId="3" fontId="15" fillId="9" borderId="5" xfId="6" applyNumberFormat="1" applyFont="1" applyFill="1" applyBorder="1"/>
    <xf numFmtId="4" fontId="19" fillId="0" borderId="0" xfId="7" applyNumberFormat="1" applyFont="1"/>
    <xf numFmtId="0" fontId="20" fillId="0" borderId="6" xfId="7" applyFont="1" applyBorder="1" applyAlignment="1">
      <alignment horizontal="left" vertical="top"/>
    </xf>
    <xf numFmtId="0" fontId="20" fillId="0" borderId="7" xfId="7" applyFont="1" applyBorder="1"/>
    <xf numFmtId="0" fontId="20" fillId="0" borderId="0" xfId="7" applyFont="1"/>
    <xf numFmtId="3" fontId="15" fillId="0" borderId="8" xfId="6" applyNumberFormat="1" applyFont="1" applyBorder="1" applyAlignment="1">
      <alignment vertical="center"/>
    </xf>
    <xf numFmtId="0" fontId="21" fillId="11" borderId="9" xfId="8" applyFont="1" applyFill="1" applyBorder="1" applyAlignment="1" applyProtection="1">
      <alignment horizontal="left" vertical="center"/>
      <protection locked="0"/>
    </xf>
    <xf numFmtId="0" fontId="21" fillId="11" borderId="10" xfId="8" applyFont="1" applyFill="1" applyBorder="1" applyAlignment="1" applyProtection="1">
      <alignment horizontal="left" vertical="center"/>
      <protection locked="0"/>
    </xf>
    <xf numFmtId="3" fontId="19" fillId="0" borderId="0" xfId="7" applyNumberFormat="1" applyFont="1" applyAlignment="1">
      <alignment horizontal="right" vertical="center"/>
    </xf>
    <xf numFmtId="3" fontId="19" fillId="12" borderId="11" xfId="7" applyNumberFormat="1" applyFont="1" applyFill="1" applyBorder="1" applyAlignment="1">
      <alignment horizontal="right" vertical="center"/>
    </xf>
    <xf numFmtId="3" fontId="19" fillId="12" borderId="10" xfId="7" applyNumberFormat="1" applyFont="1" applyFill="1" applyBorder="1" applyAlignment="1">
      <alignment horizontal="right" vertical="center"/>
    </xf>
    <xf numFmtId="0" fontId="22" fillId="0" borderId="3" xfId="8" applyFont="1" applyBorder="1" applyAlignment="1" applyProtection="1">
      <alignment horizontal="left" vertical="top" wrapText="1"/>
      <protection locked="0"/>
    </xf>
    <xf numFmtId="0" fontId="22" fillId="0" borderId="4" xfId="8" applyFont="1" applyBorder="1" applyAlignment="1" applyProtection="1">
      <alignment horizontal="left" vertical="center" wrapText="1"/>
      <protection locked="0"/>
    </xf>
    <xf numFmtId="3" fontId="15" fillId="0" borderId="0" xfId="7" applyNumberFormat="1" applyFont="1"/>
    <xf numFmtId="0" fontId="19" fillId="12" borderId="12" xfId="7" applyFont="1" applyFill="1" applyBorder="1" applyAlignment="1">
      <alignment horizontal="left" vertical="top"/>
    </xf>
    <xf numFmtId="0" fontId="21" fillId="11" borderId="12" xfId="8" applyFont="1" applyFill="1" applyBorder="1" applyAlignment="1" applyProtection="1">
      <alignment horizontal="left" vertical="center" wrapText="1"/>
      <protection locked="0"/>
    </xf>
    <xf numFmtId="3" fontId="19" fillId="12" borderId="13" xfId="7" applyNumberFormat="1" applyFont="1" applyFill="1" applyBorder="1" applyAlignment="1">
      <alignment horizontal="right" vertical="center"/>
    </xf>
    <xf numFmtId="4" fontId="19" fillId="12" borderId="11" xfId="7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vertical="center"/>
    </xf>
    <xf numFmtId="4" fontId="0" fillId="8" borderId="1" xfId="0" applyNumberFormat="1" applyFill="1" applyBorder="1" applyAlignment="1">
      <alignment horizontal="right" vertical="center" indent="1"/>
    </xf>
    <xf numFmtId="164" fontId="0" fillId="8" borderId="1" xfId="0" applyNumberForma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 vertical="center" indent="1"/>
    </xf>
    <xf numFmtId="164" fontId="0" fillId="0" borderId="0" xfId="0" applyNumberFormat="1" applyAlignment="1">
      <alignment horizontal="right" vertical="center" indent="1"/>
    </xf>
    <xf numFmtId="0" fontId="0" fillId="8" borderId="0" xfId="0" applyFill="1" applyAlignment="1">
      <alignment vertical="center"/>
    </xf>
    <xf numFmtId="4" fontId="0" fillId="8" borderId="0" xfId="0" applyNumberFormat="1" applyFill="1" applyAlignment="1">
      <alignment horizontal="right" vertical="center" indent="1"/>
    </xf>
    <xf numFmtId="164" fontId="0" fillId="8" borderId="0" xfId="0" applyNumberFormat="1" applyFill="1" applyAlignment="1">
      <alignment horizontal="right" vertical="center" indent="1"/>
    </xf>
    <xf numFmtId="0" fontId="0" fillId="5" borderId="0" xfId="0" applyFill="1" applyAlignment="1">
      <alignment vertical="center"/>
    </xf>
    <xf numFmtId="4" fontId="0" fillId="5" borderId="0" xfId="0" applyNumberFormat="1" applyFill="1" applyAlignment="1">
      <alignment horizontal="right" vertical="center" indent="1"/>
    </xf>
    <xf numFmtId="164" fontId="0" fillId="5" borderId="0" xfId="0" applyNumberFormat="1" applyFill="1" applyAlignment="1">
      <alignment horizontal="right" vertical="center" indent="1"/>
    </xf>
    <xf numFmtId="0" fontId="0" fillId="4" borderId="0" xfId="3" applyFont="1" applyAlignment="1">
      <alignment vertical="center"/>
    </xf>
    <xf numFmtId="4" fontId="0" fillId="4" borderId="0" xfId="3" applyNumberFormat="1" applyFont="1" applyAlignment="1">
      <alignment horizontal="right" vertical="center" indent="1"/>
    </xf>
    <xf numFmtId="164" fontId="0" fillId="6" borderId="0" xfId="0" applyNumberFormat="1" applyFill="1" applyAlignment="1">
      <alignment horizontal="right" vertical="center" indent="1"/>
    </xf>
    <xf numFmtId="164" fontId="0" fillId="4" borderId="0" xfId="3" applyNumberFormat="1" applyFont="1" applyAlignment="1">
      <alignment horizontal="right" vertical="center" indent="1"/>
    </xf>
    <xf numFmtId="0" fontId="0" fillId="4" borderId="0" xfId="3" applyFont="1" applyBorder="1" applyAlignment="1">
      <alignment vertical="center"/>
    </xf>
    <xf numFmtId="4" fontId="0" fillId="4" borderId="0" xfId="3" applyNumberFormat="1" applyFont="1" applyBorder="1" applyAlignment="1">
      <alignment horizontal="right" vertical="center" indent="1"/>
    </xf>
    <xf numFmtId="164" fontId="0" fillId="4" borderId="0" xfId="3" applyNumberFormat="1" applyFont="1" applyBorder="1" applyAlignment="1">
      <alignment horizontal="right" vertical="center" indent="1"/>
    </xf>
    <xf numFmtId="0" fontId="5" fillId="3" borderId="2" xfId="2" applyFont="1" applyBorder="1" applyAlignment="1">
      <alignment vertical="center"/>
    </xf>
    <xf numFmtId="4" fontId="5" fillId="3" borderId="2" xfId="2" applyNumberFormat="1" applyFont="1" applyBorder="1" applyAlignment="1">
      <alignment horizontal="right" vertical="center" indent="1"/>
    </xf>
    <xf numFmtId="164" fontId="5" fillId="7" borderId="2" xfId="0" applyNumberFormat="1" applyFont="1" applyFill="1" applyBorder="1" applyAlignment="1">
      <alignment horizontal="right" vertical="center" indent="1"/>
    </xf>
    <xf numFmtId="164" fontId="5" fillId="3" borderId="2" xfId="2" applyNumberFormat="1" applyFont="1" applyBorder="1" applyAlignment="1">
      <alignment horizontal="right" vertical="center" indent="1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13" borderId="0" xfId="0" applyFill="1" applyAlignment="1">
      <alignment horizontal="center"/>
    </xf>
    <xf numFmtId="0" fontId="9" fillId="0" borderId="0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5" fillId="13" borderId="0" xfId="0" applyFont="1" applyFill="1" applyAlignment="1">
      <alignment horizontal="center"/>
    </xf>
    <xf numFmtId="0" fontId="17" fillId="10" borderId="6" xfId="7" applyFont="1" applyFill="1" applyBorder="1" applyAlignment="1">
      <alignment horizontal="center" vertical="center"/>
    </xf>
    <xf numFmtId="0" fontId="18" fillId="10" borderId="7" xfId="7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3" fontId="19" fillId="10" borderId="8" xfId="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0" fillId="0" borderId="0" xfId="0" applyNumberFormat="1"/>
  </cellXfs>
  <cellStyles count="9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A13982B4-531F-440D-9E4D-1EAA71A68D2A}"/>
    <cellStyle name="Normal_83" xfId="7" xr:uid="{889CF4A4-5161-4B75-9E0A-3C1AE7C51466}"/>
    <cellStyle name="Normal_CENSOResumen(INTERNET)" xfId="6" xr:uid="{B489E86F-7F1A-477C-8FBF-3360750929C1}"/>
    <cellStyle name="Normal_Lista Tablas_1" xfId="5" xr:uid="{175D64E4-BD20-4BC7-A2A6-BF67427FB536}"/>
    <cellStyle name="Normal_ModLiq2001" xfId="8" xr:uid="{6E476D81-08A0-4F67-BB70-1770489F06C9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1DFA1C35-DEC1-4944-B9A0-55E58B77B7EF}"/>
  </tableStyles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564026-9B64-400B-8284-8F798417FD76}" name="Tabla323" displayName="Tabla323" ref="A9:F22" headerRowCount="0" totalsRowShown="0" headerRowDxfId="47" dataDxfId="45" headerRowBorderDxfId="46" tableBorderDxfId="44">
  <tableColumns count="6">
    <tableColumn id="1" xr3:uid="{2EBBFC13-5E63-417B-B5E0-21BC2B4CAE10}" name="Columna1" headerRowDxfId="43" dataDxfId="42"/>
    <tableColumn id="2" xr3:uid="{CB67BCD4-4529-41C8-BFD3-08BD0EE20DD8}" name="Columna2" headerRowDxfId="41" dataDxfId="40" dataCellStyle="20% - Énfasis1"/>
    <tableColumn id="13" xr3:uid="{A6DA5A47-BE51-4D94-BBC2-2676E338196C}" name="Columna13" headerRowDxfId="39" dataDxfId="0" dataCellStyle="20% - Énfasis1">
      <calculatedColumnFormula>(B9*100)/B$22</calculatedColumnFormula>
    </tableColumn>
    <tableColumn id="21" xr3:uid="{CF51FF8E-1AFF-4DBF-A8E1-F2A1E4562859}" name="Columna21" headerRowDxfId="38" dataDxfId="37" dataCellStyle="40% - Énfasis1"/>
    <tableColumn id="24" xr3:uid="{E272A3D3-7133-4CB4-B675-2041D8EFB6D8}" name="Columna24" headerRowDxfId="36" dataDxfId="2" dataCellStyle="40% - Énfasis1">
      <calculatedColumnFormula>(Tabla323[[#This Row],[Columna21]]*100)/D$22</calculatedColumnFormula>
    </tableColumn>
    <tableColumn id="22" xr3:uid="{8480E954-A3A2-4ED1-B610-73DC6F7B669D}" name="Columna22" headerRowDxfId="35" dataDxfId="1" dataCellStyle="40% - Énfasis1">
      <calculatedColumnFormula>(D9*100/B9)-100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F49DFBE-FDF9-44C2-82EC-A4D8AA4C3BA1}" name="Tabla3234" displayName="Tabla3234" ref="A9:F22" headerRowCount="0" totalsRowShown="0" headerRowDxfId="34" dataDxfId="32" headerRowBorderDxfId="33" tableBorderDxfId="31">
  <tableColumns count="6">
    <tableColumn id="1" xr3:uid="{0CE0919A-ED5B-410E-91A0-F1C66EEDF1E8}" name="Columna1" headerRowDxfId="30" dataDxfId="29"/>
    <tableColumn id="2" xr3:uid="{6C969C9D-0040-40E7-B4D8-F0179F9F0CED}" name="Columna2" headerRowDxfId="28" dataDxfId="27" dataCellStyle="20% - Énfasis1"/>
    <tableColumn id="13" xr3:uid="{0C9080D1-2840-4C16-9174-334612567B04}" name="Columna13" headerRowDxfId="26" dataDxfId="25" dataCellStyle="20% - Énfasis1"/>
    <tableColumn id="21" xr3:uid="{E94DC986-8E91-4C68-A263-DF1EA54C9241}" name="Columna21" headerRowDxfId="24" dataDxfId="23" dataCellStyle="40% - Énfasis1"/>
    <tableColumn id="24" xr3:uid="{0B9F7D77-3903-4E81-B7C1-ED7DB52411F4}" name="Columna24" headerRowDxfId="22" dataDxfId="21" dataCellStyle="40% - Énfasis1"/>
    <tableColumn id="22" xr3:uid="{557086D0-26E9-4C98-9D50-F748878018A7}" name="Columna22" headerRowDxfId="20" dataDxfId="19" dataCellStyle="40% - Énfasis1">
      <calculatedColumnFormula>(Tabla3234[[#This Row],[Columna21]]*100/Tabla3234[[#This Row],[Columna2]])-100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30B47C2-B360-44E5-98DD-ABBDA567DA80}" name="Tabla32325" displayName="Tabla32325" ref="H9:M22" headerRowCount="0" totalsRowShown="0" headerRowDxfId="18" dataDxfId="16" headerRowBorderDxfId="17" tableBorderDxfId="15">
  <tableColumns count="6">
    <tableColumn id="1" xr3:uid="{1E5ABB80-9B89-413C-9B1F-E6C7EE89FF5E}" name="Columna1" headerRowDxfId="14" dataDxfId="13"/>
    <tableColumn id="2" xr3:uid="{74D3F75A-50DC-4D01-9662-6C8051314C1C}" name="Columna2" headerRowDxfId="12" dataDxfId="11" dataCellStyle="20% - Énfasis1"/>
    <tableColumn id="13" xr3:uid="{0C3EB8A2-0C37-4AB0-96FE-C27D322C1DAB}" name="Columna13" headerRowDxfId="10" dataDxfId="9" dataCellStyle="20% - Énfasis1"/>
    <tableColumn id="21" xr3:uid="{9E0F87B2-F531-4846-8C75-454C7E53A231}" name="Columna21" headerRowDxfId="8" dataDxfId="7" dataCellStyle="40% - Énfasis1">
      <calculatedColumnFormula>I35</calculatedColumnFormula>
    </tableColumn>
    <tableColumn id="24" xr3:uid="{A7E78502-21E0-4D65-8AC5-95DD02C3BEB0}" name="Columna24" headerRowDxfId="6" dataDxfId="5" dataCellStyle="40% - Énfasis1">
      <calculatedColumnFormula>(K9*100/K$22)</calculatedColumnFormula>
    </tableColumn>
    <tableColumn id="22" xr3:uid="{868E8F15-F66B-422C-90CE-EDF11BCB098F}" name="Columna22" headerRowDxfId="4" dataDxfId="3" dataCellStyle="40% - Énfasis1">
      <calculatedColumnFormula>(K9*100/I9)-100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926B-7C1C-4A5D-A920-7807D412EECE}">
  <sheetPr>
    <pageSetUpPr fitToPage="1"/>
  </sheetPr>
  <dimension ref="A1:K23"/>
  <sheetViews>
    <sheetView tabSelected="1" zoomScale="110" zoomScaleNormal="110" workbookViewId="0">
      <selection activeCell="N10" sqref="N10"/>
    </sheetView>
  </sheetViews>
  <sheetFormatPr baseColWidth="10" defaultRowHeight="15" x14ac:dyDescent="0.25"/>
  <cols>
    <col min="1" max="1" width="37.5703125" customWidth="1"/>
    <col min="2" max="2" width="11.7109375" customWidth="1"/>
    <col min="3" max="3" width="8.42578125" customWidth="1"/>
    <col min="4" max="4" width="11.28515625" customWidth="1"/>
    <col min="5" max="5" width="9" customWidth="1"/>
    <col min="6" max="6" width="9.5703125" customWidth="1"/>
  </cols>
  <sheetData>
    <row r="1" spans="1:11" ht="18.75" customHeight="1" x14ac:dyDescent="0.25">
      <c r="A1" s="10" t="s">
        <v>52</v>
      </c>
      <c r="B1" s="2"/>
      <c r="C1" s="2"/>
      <c r="D1" s="2"/>
      <c r="E1" s="2"/>
      <c r="F1" s="2"/>
    </row>
    <row r="2" spans="1:11" x14ac:dyDescent="0.25">
      <c r="A2" s="3"/>
      <c r="B2" s="3"/>
      <c r="C2" s="3"/>
      <c r="D2" s="3"/>
      <c r="E2" s="3"/>
      <c r="F2" s="3"/>
    </row>
    <row r="3" spans="1:11" x14ac:dyDescent="0.25">
      <c r="A3" s="4" t="s">
        <v>16</v>
      </c>
      <c r="B3" s="4"/>
      <c r="C3" s="4"/>
      <c r="D3" s="4"/>
      <c r="E3" s="4"/>
      <c r="F3" s="4"/>
    </row>
    <row r="4" spans="1:11" x14ac:dyDescent="0.25">
      <c r="A4" s="4" t="s">
        <v>51</v>
      </c>
      <c r="B4" s="4"/>
      <c r="C4" s="4"/>
      <c r="D4" s="4"/>
      <c r="E4" s="4"/>
      <c r="F4" s="4"/>
    </row>
    <row r="5" spans="1:11" ht="16.5" customHeight="1" x14ac:dyDescent="0.25">
      <c r="A5" s="4" t="s">
        <v>54</v>
      </c>
      <c r="B5" s="4"/>
      <c r="C5" s="4"/>
      <c r="D5" s="4"/>
      <c r="E5" s="4"/>
      <c r="F5" s="4"/>
    </row>
    <row r="6" spans="1:11" x14ac:dyDescent="0.25">
      <c r="A6" s="3"/>
      <c r="B6" s="3"/>
      <c r="C6" s="3"/>
      <c r="D6" s="3"/>
      <c r="E6" s="3"/>
      <c r="F6" s="3"/>
    </row>
    <row r="7" spans="1:11" ht="21.75" customHeight="1" x14ac:dyDescent="0.25">
      <c r="A7" s="3"/>
      <c r="B7" s="64">
        <v>2023</v>
      </c>
      <c r="C7" s="65" t="s">
        <v>0</v>
      </c>
      <c r="D7" s="64">
        <v>2024</v>
      </c>
      <c r="E7" s="65" t="s">
        <v>0</v>
      </c>
      <c r="F7" s="11" t="s">
        <v>15</v>
      </c>
    </row>
    <row r="8" spans="1:11" ht="21.75" customHeight="1" x14ac:dyDescent="0.25">
      <c r="A8" s="3"/>
      <c r="B8" s="64"/>
      <c r="C8" s="65"/>
      <c r="D8" s="64"/>
      <c r="E8" s="65"/>
      <c r="F8" s="11" t="s">
        <v>47</v>
      </c>
    </row>
    <row r="9" spans="1:11" ht="18.95" customHeight="1" x14ac:dyDescent="0.25">
      <c r="A9" s="3" t="s">
        <v>1</v>
      </c>
      <c r="B9" s="5">
        <v>50.3</v>
      </c>
      <c r="C9" s="6">
        <f t="shared" ref="C9:C22" si="0">(B9*100)/B$22</f>
        <v>4.8486601118180062</v>
      </c>
      <c r="D9" s="5">
        <v>53.636704550000005</v>
      </c>
      <c r="E9" s="6">
        <f>(D9*100)/D$22</f>
        <v>4.7273555747999811</v>
      </c>
      <c r="F9" s="6">
        <f t="shared" ref="F9:F22" si="1">(D9*100/B9)-100</f>
        <v>6.6336074552684039</v>
      </c>
    </row>
    <row r="10" spans="1:11" ht="18.95" customHeight="1" x14ac:dyDescent="0.25">
      <c r="A10" s="3" t="s">
        <v>2</v>
      </c>
      <c r="B10" s="5">
        <v>41.8</v>
      </c>
      <c r="C10" s="6">
        <f t="shared" si="0"/>
        <v>4.0293040293040292</v>
      </c>
      <c r="D10" s="5">
        <v>43.229470580000005</v>
      </c>
      <c r="E10" s="6">
        <f>(Tabla323[[#This Row],[Columna21]]*100)/D$22</f>
        <v>3.810097590009653</v>
      </c>
      <c r="F10" s="6">
        <f t="shared" si="1"/>
        <v>3.4197860765550416</v>
      </c>
    </row>
    <row r="11" spans="1:11" ht="18.95" customHeight="1" x14ac:dyDescent="0.25">
      <c r="A11" s="3" t="s">
        <v>3</v>
      </c>
      <c r="B11" s="5">
        <v>78.7</v>
      </c>
      <c r="C11" s="6">
        <f t="shared" si="0"/>
        <v>7.5862733757470595</v>
      </c>
      <c r="D11" s="5">
        <v>96.178010299999997</v>
      </c>
      <c r="E11" s="6">
        <f>(Tabla323[[#This Row],[Columna21]]*100)/D$22</f>
        <v>8.4768006718428222</v>
      </c>
      <c r="F11" s="6">
        <f t="shared" si="1"/>
        <v>22.208399364675984</v>
      </c>
    </row>
    <row r="12" spans="1:11" ht="18.95" customHeight="1" x14ac:dyDescent="0.25">
      <c r="A12" s="3" t="s">
        <v>4</v>
      </c>
      <c r="B12" s="5">
        <v>743</v>
      </c>
      <c r="C12" s="6">
        <f t="shared" si="0"/>
        <v>71.621361095045302</v>
      </c>
      <c r="D12" s="5">
        <v>831.31931243000008</v>
      </c>
      <c r="E12" s="6">
        <f>(Tabla323[[#This Row],[Columna21]]*100)/D$22</f>
        <v>73.269639121683284</v>
      </c>
      <c r="F12" s="6">
        <f t="shared" si="1"/>
        <v>11.886852278600287</v>
      </c>
    </row>
    <row r="13" spans="1:11" ht="18.95" customHeight="1" x14ac:dyDescent="0.25">
      <c r="A13" s="3" t="s">
        <v>5</v>
      </c>
      <c r="B13" s="5">
        <v>1.5</v>
      </c>
      <c r="C13" s="6">
        <f t="shared" si="0"/>
        <v>0.14459224985540775</v>
      </c>
      <c r="D13" s="5">
        <v>12.924094909999999</v>
      </c>
      <c r="E13" s="6">
        <f>(Tabla323[[#This Row],[Columna21]]*100)/D$22</f>
        <v>1.1390854944318638</v>
      </c>
      <c r="F13" s="6">
        <f t="shared" si="1"/>
        <v>761.6063273333333</v>
      </c>
    </row>
    <row r="14" spans="1:11" ht="18.95" customHeight="1" x14ac:dyDescent="0.25">
      <c r="A14" s="7" t="s">
        <v>6</v>
      </c>
      <c r="B14" s="8">
        <v>915.3</v>
      </c>
      <c r="C14" s="9">
        <f t="shared" si="0"/>
        <v>88.230190861769799</v>
      </c>
      <c r="D14" s="8">
        <f>SUM(D9:D13)</f>
        <v>1037.2875927699999</v>
      </c>
      <c r="E14" s="17">
        <f>(Tabla323[[#This Row],[Columna21]]*100)/D$22</f>
        <v>91.42297845276758</v>
      </c>
      <c r="F14" s="17">
        <f t="shared" si="1"/>
        <v>13.32760764448814</v>
      </c>
    </row>
    <row r="15" spans="1:11" ht="18.95" customHeight="1" x14ac:dyDescent="0.25">
      <c r="A15" s="3" t="s">
        <v>7</v>
      </c>
      <c r="B15" s="5">
        <v>5.2</v>
      </c>
      <c r="C15" s="6">
        <f t="shared" si="0"/>
        <v>0.50125313283208017</v>
      </c>
      <c r="D15" s="5">
        <v>0.68</v>
      </c>
      <c r="E15" s="6">
        <f>(Tabla323[[#This Row],[Columna21]]*100)/D$22</f>
        <v>5.9932872793617351E-2</v>
      </c>
      <c r="F15" s="6">
        <f t="shared" si="1"/>
        <v>-86.92307692307692</v>
      </c>
      <c r="K15" s="79"/>
    </row>
    <row r="16" spans="1:11" ht="18.95" customHeight="1" x14ac:dyDescent="0.25">
      <c r="A16" s="3" t="s">
        <v>8</v>
      </c>
      <c r="B16" s="5">
        <v>59.7</v>
      </c>
      <c r="C16" s="6">
        <f t="shared" si="0"/>
        <v>5.7547715442452283</v>
      </c>
      <c r="D16" s="5">
        <v>54.49</v>
      </c>
      <c r="E16" s="6">
        <f>(Tabla323[[#This Row],[Columna21]]*100)/D$22</f>
        <v>4.8025621154767784</v>
      </c>
      <c r="F16" s="6">
        <f t="shared" si="1"/>
        <v>-8.7269681742043588</v>
      </c>
    </row>
    <row r="17" spans="1:6" ht="18.95" customHeight="1" x14ac:dyDescent="0.25">
      <c r="A17" s="14" t="s">
        <v>9</v>
      </c>
      <c r="B17" s="15">
        <v>64.900000000000006</v>
      </c>
      <c r="C17" s="16">
        <f t="shared" si="0"/>
        <v>6.2560246770773089</v>
      </c>
      <c r="D17" s="15">
        <f>SUM(D15:D16)</f>
        <v>55.17</v>
      </c>
      <c r="E17" s="6">
        <f>(Tabla323[[#This Row],[Columna21]]*100)/D$22</f>
        <v>4.8624949882703961</v>
      </c>
      <c r="F17" s="6">
        <f t="shared" si="1"/>
        <v>-14.992295839753481</v>
      </c>
    </row>
    <row r="18" spans="1:6" ht="18.95" customHeight="1" x14ac:dyDescent="0.25">
      <c r="A18" s="7" t="s">
        <v>10</v>
      </c>
      <c r="B18" s="8">
        <v>980.3</v>
      </c>
      <c r="C18" s="9">
        <f t="shared" si="0"/>
        <v>94.495855022170801</v>
      </c>
      <c r="D18" s="8">
        <f>SUM(D14,D17)</f>
        <v>1092.45759277</v>
      </c>
      <c r="E18" s="17">
        <f>(Tabla323[[#This Row],[Columna21]]*100)/D$22</f>
        <v>96.285473441037993</v>
      </c>
      <c r="F18" s="17">
        <f t="shared" si="1"/>
        <v>11.441149930633486</v>
      </c>
    </row>
    <row r="19" spans="1:6" ht="18.95" customHeight="1" x14ac:dyDescent="0.25">
      <c r="A19" s="3" t="s">
        <v>11</v>
      </c>
      <c r="B19" s="5">
        <v>18.7</v>
      </c>
      <c r="C19" s="6">
        <f t="shared" si="0"/>
        <v>1.8025833815307497</v>
      </c>
      <c r="D19" s="5">
        <v>12.04257207</v>
      </c>
      <c r="E19" s="6">
        <f>(Tabla323[[#This Row],[Columna21]]*100)/D$22</f>
        <v>1.0613910882048223</v>
      </c>
      <c r="F19" s="6">
        <f t="shared" si="1"/>
        <v>-35.601218877005337</v>
      </c>
    </row>
    <row r="20" spans="1:6" ht="18.95" customHeight="1" x14ac:dyDescent="0.25">
      <c r="A20" s="3" t="s">
        <v>12</v>
      </c>
      <c r="B20" s="5">
        <v>38.4</v>
      </c>
      <c r="C20" s="6">
        <f t="shared" si="0"/>
        <v>3.7015615962984381</v>
      </c>
      <c r="D20" s="5">
        <v>30.102546999999998</v>
      </c>
      <c r="E20" s="6">
        <f>(Tabla323[[#This Row],[Columna21]]*100)/D$22</f>
        <v>2.6531354707571877</v>
      </c>
      <c r="F20" s="6">
        <f t="shared" si="1"/>
        <v>-21.607950520833327</v>
      </c>
    </row>
    <row r="21" spans="1:6" ht="18.95" customHeight="1" x14ac:dyDescent="0.25">
      <c r="A21" s="7" t="s">
        <v>13</v>
      </c>
      <c r="B21" s="8">
        <v>57.1</v>
      </c>
      <c r="C21" s="9">
        <f t="shared" si="0"/>
        <v>5.5041449778291875</v>
      </c>
      <c r="D21" s="8">
        <v>42.14511907</v>
      </c>
      <c r="E21" s="17">
        <f>(Tabla323[[#This Row],[Columna21]]*100)/D$22</f>
        <v>3.7145265589620098</v>
      </c>
      <c r="F21" s="17">
        <f t="shared" si="1"/>
        <v>-26.190684640980734</v>
      </c>
    </row>
    <row r="22" spans="1:6" ht="18.95" customHeight="1" x14ac:dyDescent="0.25">
      <c r="A22" s="4" t="s">
        <v>14</v>
      </c>
      <c r="B22" s="12">
        <v>1037.4000000000001</v>
      </c>
      <c r="C22" s="13">
        <f t="shared" si="0"/>
        <v>100</v>
      </c>
      <c r="D22" s="12">
        <f>SUM(D18,D21)</f>
        <v>1134.60271184</v>
      </c>
      <c r="E22" s="18">
        <f>(Tabla323[[#This Row],[Columna21]]*100)/D$22</f>
        <v>100</v>
      </c>
      <c r="F22" s="18">
        <f t="shared" si="1"/>
        <v>9.3698391979949776</v>
      </c>
    </row>
    <row r="23" spans="1:6" ht="23.25" customHeight="1" x14ac:dyDescent="0.25">
      <c r="A23" s="66" t="s">
        <v>53</v>
      </c>
      <c r="B23" s="66"/>
      <c r="C23" s="66"/>
      <c r="D23" s="66"/>
      <c r="E23" s="66"/>
      <c r="F23" s="66"/>
    </row>
  </sheetData>
  <mergeCells count="5">
    <mergeCell ref="B7:B8"/>
    <mergeCell ref="C7:C8"/>
    <mergeCell ref="D7:D8"/>
    <mergeCell ref="E7:E8"/>
    <mergeCell ref="A23:F23"/>
  </mergeCells>
  <pageMargins left="0.42" right="0.39370078740157483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C797-5AF2-42D5-A248-80956C0E1505}">
  <sheetPr>
    <pageSetUpPr fitToPage="1"/>
  </sheetPr>
  <dimension ref="A1:T45"/>
  <sheetViews>
    <sheetView topLeftCell="A17" zoomScale="110" zoomScaleNormal="110" workbookViewId="0">
      <selection activeCell="G35" sqref="G35:I45"/>
    </sheetView>
  </sheetViews>
  <sheetFormatPr baseColWidth="10" defaultRowHeight="15" x14ac:dyDescent="0.25"/>
  <cols>
    <col min="1" max="1" width="37.5703125" customWidth="1"/>
    <col min="2" max="2" width="11.7109375" customWidth="1"/>
    <col min="3" max="3" width="8.42578125" customWidth="1"/>
    <col min="4" max="4" width="11.28515625" customWidth="1"/>
    <col min="5" max="5" width="9" customWidth="1"/>
    <col min="6" max="6" width="9.5703125" customWidth="1"/>
    <col min="15" max="15" width="20.140625" customWidth="1"/>
  </cols>
  <sheetData>
    <row r="1" spans="1:20" ht="18.75" customHeight="1" x14ac:dyDescent="0.25">
      <c r="A1" s="10" t="s">
        <v>19</v>
      </c>
      <c r="B1" s="2"/>
      <c r="C1" s="2"/>
      <c r="D1" s="2"/>
      <c r="E1" s="2"/>
      <c r="F1" s="2"/>
      <c r="G1" s="3"/>
      <c r="H1" s="1"/>
    </row>
    <row r="2" spans="1:20" x14ac:dyDescent="0.25">
      <c r="A2" s="3"/>
      <c r="B2" s="3"/>
      <c r="C2" s="3"/>
      <c r="D2" s="3"/>
      <c r="E2" s="3"/>
      <c r="F2" s="3"/>
      <c r="G2" s="3"/>
      <c r="H2" s="1"/>
    </row>
    <row r="3" spans="1:20" x14ac:dyDescent="0.25">
      <c r="A3" s="4" t="s">
        <v>16</v>
      </c>
      <c r="B3" s="4"/>
      <c r="C3" s="4"/>
      <c r="D3" s="4"/>
      <c r="E3" s="4"/>
      <c r="F3" s="4"/>
      <c r="G3" s="3"/>
      <c r="H3" s="1"/>
    </row>
    <row r="4" spans="1:20" x14ac:dyDescent="0.25">
      <c r="A4" s="4" t="s">
        <v>21</v>
      </c>
      <c r="B4" s="4"/>
      <c r="C4" s="4"/>
      <c r="D4" s="4"/>
      <c r="E4" s="4"/>
      <c r="F4" s="4"/>
      <c r="G4" s="3"/>
      <c r="H4" s="1"/>
      <c r="O4" s="69" t="s">
        <v>50</v>
      </c>
      <c r="P4" s="69"/>
      <c r="Q4" s="69"/>
      <c r="R4" s="69"/>
      <c r="S4" s="69"/>
      <c r="T4" s="69"/>
    </row>
    <row r="5" spans="1:20" ht="16.5" customHeight="1" x14ac:dyDescent="0.25">
      <c r="A5" s="4" t="s">
        <v>17</v>
      </c>
      <c r="B5" s="4"/>
      <c r="C5" s="4"/>
      <c r="D5" s="4"/>
      <c r="E5" s="4"/>
      <c r="F5" s="4"/>
      <c r="G5" s="3"/>
      <c r="H5" s="1"/>
      <c r="O5" s="69"/>
      <c r="P5" s="69"/>
      <c r="Q5" s="69"/>
      <c r="R5" s="69"/>
      <c r="S5" s="69"/>
      <c r="T5" s="69"/>
    </row>
    <row r="6" spans="1:20" x14ac:dyDescent="0.25">
      <c r="A6" s="3"/>
      <c r="B6" s="3"/>
      <c r="C6" s="3"/>
      <c r="D6" s="3"/>
      <c r="E6" s="3"/>
      <c r="F6" s="3"/>
      <c r="G6" s="3"/>
      <c r="H6" s="1"/>
    </row>
    <row r="7" spans="1:20" ht="21.75" customHeight="1" x14ac:dyDescent="0.25">
      <c r="A7" s="3"/>
      <c r="B7" s="64">
        <v>2022</v>
      </c>
      <c r="C7" s="65" t="s">
        <v>0</v>
      </c>
      <c r="D7" s="64">
        <v>2023</v>
      </c>
      <c r="E7" s="65" t="s">
        <v>0</v>
      </c>
      <c r="F7" s="11" t="s">
        <v>15</v>
      </c>
      <c r="G7" s="3"/>
      <c r="H7" s="3"/>
      <c r="I7" s="64">
        <v>2023</v>
      </c>
      <c r="J7" s="65" t="s">
        <v>0</v>
      </c>
      <c r="K7" s="64">
        <v>2024</v>
      </c>
      <c r="L7" s="65" t="s">
        <v>0</v>
      </c>
      <c r="M7" s="11" t="s">
        <v>15</v>
      </c>
      <c r="O7" s="3"/>
      <c r="P7" s="64">
        <v>2023</v>
      </c>
      <c r="Q7" s="65" t="s">
        <v>0</v>
      </c>
      <c r="R7" s="64">
        <v>2024</v>
      </c>
      <c r="S7" s="65" t="s">
        <v>0</v>
      </c>
      <c r="T7" s="11" t="s">
        <v>15</v>
      </c>
    </row>
    <row r="8" spans="1:20" ht="21.75" customHeight="1" x14ac:dyDescent="0.25">
      <c r="A8" s="3"/>
      <c r="B8" s="64"/>
      <c r="C8" s="65"/>
      <c r="D8" s="64"/>
      <c r="E8" s="65"/>
      <c r="F8" s="11" t="s">
        <v>20</v>
      </c>
      <c r="G8" s="3"/>
      <c r="H8" s="3"/>
      <c r="I8" s="64"/>
      <c r="J8" s="65"/>
      <c r="K8" s="64"/>
      <c r="L8" s="65"/>
      <c r="M8" s="11" t="s">
        <v>47</v>
      </c>
      <c r="O8" s="3"/>
      <c r="P8" s="64"/>
      <c r="Q8" s="65"/>
      <c r="R8" s="64"/>
      <c r="S8" s="65"/>
      <c r="T8" s="11" t="s">
        <v>47</v>
      </c>
    </row>
    <row r="9" spans="1:20" ht="18.95" customHeight="1" x14ac:dyDescent="0.25">
      <c r="A9" s="3" t="s">
        <v>1</v>
      </c>
      <c r="B9" s="5">
        <v>45.126107150000003</v>
      </c>
      <c r="C9" s="6">
        <v>4.9243831990702649</v>
      </c>
      <c r="D9" s="5">
        <v>50.3</v>
      </c>
      <c r="E9" s="6">
        <v>4.8486601118180062</v>
      </c>
      <c r="F9" s="6">
        <f>(Tabla3234[[#This Row],[Columna21]]*100/Tabla3234[[#This Row],[Columna2]])-100</f>
        <v>11.465409220436143</v>
      </c>
      <c r="G9" s="3"/>
      <c r="H9" s="3" t="s">
        <v>1</v>
      </c>
      <c r="I9" s="5">
        <v>50.3</v>
      </c>
      <c r="J9" s="6">
        <v>4.8486601118180062</v>
      </c>
      <c r="K9" s="5">
        <f t="shared" ref="K9" si="0">I35</f>
        <v>53.636704550000005</v>
      </c>
      <c r="L9" s="6">
        <f t="shared" ref="L9:L22" si="1">(K9*100/K$22)</f>
        <v>4.6804790748708998</v>
      </c>
      <c r="M9" s="6">
        <f t="shared" ref="M9:M22" si="2">(K9*100/I9)-100</f>
        <v>6.6336074552684039</v>
      </c>
      <c r="O9" s="41" t="s">
        <v>1</v>
      </c>
      <c r="P9" s="42">
        <v>50.3</v>
      </c>
      <c r="Q9" s="43">
        <v>4.8486601118180062</v>
      </c>
      <c r="R9" s="42">
        <v>53.636704550000005</v>
      </c>
      <c r="S9" s="43">
        <v>4.6804790748708998</v>
      </c>
      <c r="T9" s="43">
        <v>6.6336074552684039</v>
      </c>
    </row>
    <row r="10" spans="1:20" ht="18.95" customHeight="1" x14ac:dyDescent="0.25">
      <c r="A10" s="3" t="s">
        <v>2</v>
      </c>
      <c r="B10" s="5">
        <v>41.648898719999998</v>
      </c>
      <c r="C10" s="6">
        <v>4.544933079088942</v>
      </c>
      <c r="D10" s="5">
        <v>41.8</v>
      </c>
      <c r="E10" s="6">
        <v>4.0293040293040292</v>
      </c>
      <c r="F10" s="6">
        <f>(Tabla3234[[#This Row],[Columna21]]*100/Tabla3234[[#This Row],[Columna2]])-100</f>
        <v>0.36279778011859776</v>
      </c>
      <c r="G10" s="3"/>
      <c r="H10" s="3" t="s">
        <v>2</v>
      </c>
      <c r="I10" s="5">
        <v>41.8</v>
      </c>
      <c r="J10" s="6">
        <v>4.0293040293040292</v>
      </c>
      <c r="K10" s="5">
        <f>I36</f>
        <v>43.229470580000005</v>
      </c>
      <c r="L10" s="6">
        <f t="shared" si="1"/>
        <v>3.7723166284166725</v>
      </c>
      <c r="M10" s="6">
        <f t="shared" si="2"/>
        <v>3.4197860765550416</v>
      </c>
      <c r="O10" s="44" t="s">
        <v>2</v>
      </c>
      <c r="P10" s="45">
        <v>41.8</v>
      </c>
      <c r="Q10" s="46">
        <v>4.0293040293040292</v>
      </c>
      <c r="R10" s="45">
        <v>43.229470580000005</v>
      </c>
      <c r="S10" s="46">
        <v>3.7723166284166725</v>
      </c>
      <c r="T10" s="46">
        <v>3.4197860765550416</v>
      </c>
    </row>
    <row r="11" spans="1:20" ht="18.95" customHeight="1" x14ac:dyDescent="0.25">
      <c r="A11" s="3" t="s">
        <v>3</v>
      </c>
      <c r="B11" s="5">
        <v>75.614659180000004</v>
      </c>
      <c r="C11" s="6">
        <v>8.2514442478208796</v>
      </c>
      <c r="D11" s="5">
        <v>78.7</v>
      </c>
      <c r="E11" s="6">
        <v>7.5862733757470595</v>
      </c>
      <c r="F11" s="6">
        <f>(Tabla3234[[#This Row],[Columna21]]*100/Tabla3234[[#This Row],[Columna2]])-100</f>
        <v>4.0803474530717239</v>
      </c>
      <c r="G11" s="3"/>
      <c r="H11" s="3" t="s">
        <v>3</v>
      </c>
      <c r="I11" s="5">
        <v>78.7</v>
      </c>
      <c r="J11" s="6">
        <v>7.5862733757470595</v>
      </c>
      <c r="K11" s="5">
        <f>I37</f>
        <v>96.178010299999997</v>
      </c>
      <c r="L11" s="6">
        <f t="shared" si="1"/>
        <v>8.3927446409805189</v>
      </c>
      <c r="M11" s="6">
        <f t="shared" si="2"/>
        <v>22.208399364675984</v>
      </c>
      <c r="O11" s="47" t="s">
        <v>3</v>
      </c>
      <c r="P11" s="48">
        <v>78.7</v>
      </c>
      <c r="Q11" s="49">
        <v>7.5862733757470595</v>
      </c>
      <c r="R11" s="48">
        <v>96.178010299999997</v>
      </c>
      <c r="S11" s="49">
        <v>8.3927446409805189</v>
      </c>
      <c r="T11" s="49">
        <v>22.208399364675984</v>
      </c>
    </row>
    <row r="12" spans="1:20" ht="18.95" customHeight="1" x14ac:dyDescent="0.25">
      <c r="A12" s="3" t="s">
        <v>4</v>
      </c>
      <c r="B12" s="5">
        <v>686.09304714000007</v>
      </c>
      <c r="C12" s="6">
        <v>74.869854452648909</v>
      </c>
      <c r="D12" s="5">
        <v>743</v>
      </c>
      <c r="E12" s="6">
        <v>71.621361095045302</v>
      </c>
      <c r="F12" s="6">
        <f>(Tabla3234[[#This Row],[Columna21]]*100/Tabla3234[[#This Row],[Columna2]])-100</f>
        <v>8.2943491552958193</v>
      </c>
      <c r="G12" s="3"/>
      <c r="H12" s="3" t="s">
        <v>4</v>
      </c>
      <c r="I12" s="5">
        <v>743</v>
      </c>
      <c r="J12" s="6">
        <v>71.621361095045302</v>
      </c>
      <c r="K12" s="5">
        <f>I38</f>
        <v>831.31931243000008</v>
      </c>
      <c r="L12" s="6">
        <f t="shared" si="1"/>
        <v>72.54309672842642</v>
      </c>
      <c r="M12" s="6">
        <f t="shared" si="2"/>
        <v>11.886852278600287</v>
      </c>
      <c r="O12" s="44" t="s">
        <v>4</v>
      </c>
      <c r="P12" s="45">
        <v>743</v>
      </c>
      <c r="Q12" s="46">
        <v>71.621361095045302</v>
      </c>
      <c r="R12" s="45">
        <v>831.31931243000008</v>
      </c>
      <c r="S12" s="46">
        <v>72.54309672842642</v>
      </c>
      <c r="T12" s="46">
        <v>11.886852278600287</v>
      </c>
    </row>
    <row r="13" spans="1:20" ht="18.95" customHeight="1" x14ac:dyDescent="0.25">
      <c r="A13" s="3" t="s">
        <v>5</v>
      </c>
      <c r="B13" s="5">
        <v>1.2320585399999999</v>
      </c>
      <c r="C13" s="6">
        <v>0.13444829961688903</v>
      </c>
      <c r="D13" s="5">
        <v>1.5</v>
      </c>
      <c r="E13" s="6">
        <v>0.14459224985540775</v>
      </c>
      <c r="F13" s="6">
        <f>(Tabla3234[[#This Row],[Columna21]]*100/Tabla3234[[#This Row],[Columna2]])-100</f>
        <v>21.747461772392739</v>
      </c>
      <c r="G13" s="3"/>
      <c r="H13" s="3" t="s">
        <v>5</v>
      </c>
      <c r="I13" s="5">
        <v>1.5</v>
      </c>
      <c r="J13" s="6">
        <v>0.14459224985540775</v>
      </c>
      <c r="K13" s="5">
        <f>I39</f>
        <v>12.924094909999999</v>
      </c>
      <c r="L13" s="6">
        <f t="shared" si="1"/>
        <v>1.1277903125370237</v>
      </c>
      <c r="M13" s="6">
        <f>(K13*100/I13)-100</f>
        <v>761.6063273333333</v>
      </c>
      <c r="O13" s="47" t="s">
        <v>5</v>
      </c>
      <c r="P13" s="48">
        <v>1.5</v>
      </c>
      <c r="Q13" s="49">
        <v>0.14459224985540775</v>
      </c>
      <c r="R13" s="48">
        <v>12.924094909999999</v>
      </c>
      <c r="S13" s="49">
        <v>1.1277903125370237</v>
      </c>
      <c r="T13" s="49">
        <v>761.6063273333333</v>
      </c>
    </row>
    <row r="14" spans="1:20" ht="18.95" customHeight="1" x14ac:dyDescent="0.25">
      <c r="A14" s="3" t="s">
        <v>6</v>
      </c>
      <c r="B14" s="5">
        <v>849.71477073000005</v>
      </c>
      <c r="C14" s="6">
        <v>92.725063278245869</v>
      </c>
      <c r="D14" s="5">
        <v>915.3</v>
      </c>
      <c r="E14" s="6">
        <v>88.230190861769799</v>
      </c>
      <c r="F14" s="6">
        <f>(Tabla3234[[#This Row],[Columna21]]*100/Tabla3234[[#This Row],[Columna2]])-100</f>
        <v>7.7184993752262159</v>
      </c>
      <c r="G14" s="3"/>
      <c r="H14" s="3" t="s">
        <v>6</v>
      </c>
      <c r="I14" s="5">
        <v>915.3</v>
      </c>
      <c r="J14" s="6">
        <v>88.230190861769799</v>
      </c>
      <c r="K14" s="5">
        <f>K9+K10+K11+K12+K13</f>
        <v>1037.2875927699999</v>
      </c>
      <c r="L14" s="6">
        <f t="shared" si="1"/>
        <v>90.516427385231509</v>
      </c>
      <c r="M14" s="6">
        <f t="shared" si="2"/>
        <v>13.32760764448814</v>
      </c>
      <c r="O14" s="44" t="s">
        <v>6</v>
      </c>
      <c r="P14" s="45">
        <v>915.3</v>
      </c>
      <c r="Q14" s="46">
        <v>88.230190861769799</v>
      </c>
      <c r="R14" s="45">
        <v>1037.2875927699999</v>
      </c>
      <c r="S14" s="46">
        <v>90.516427385231509</v>
      </c>
      <c r="T14" s="46">
        <v>13.32760764448814</v>
      </c>
    </row>
    <row r="15" spans="1:20" ht="18.95" customHeight="1" x14ac:dyDescent="0.25">
      <c r="A15" s="3" t="s">
        <v>7</v>
      </c>
      <c r="B15" s="5">
        <v>1.7842528199999999</v>
      </c>
      <c r="C15" s="6">
        <v>0.19470646073005521</v>
      </c>
      <c r="D15" s="5">
        <v>5.2</v>
      </c>
      <c r="E15" s="6">
        <v>0.50125313283208017</v>
      </c>
      <c r="F15" s="6">
        <f>(Tabla3234[[#This Row],[Columna21]]*100/Tabla3234[[#This Row],[Columna2]])-100</f>
        <v>191.43851934615412</v>
      </c>
      <c r="G15" s="3"/>
      <c r="H15" s="3" t="s">
        <v>7</v>
      </c>
      <c r="I15" s="5">
        <v>5.2</v>
      </c>
      <c r="J15" s="6">
        <v>0.50125313283208017</v>
      </c>
      <c r="K15" s="5">
        <f>I41</f>
        <v>54.490838190000005</v>
      </c>
      <c r="L15" s="6">
        <f t="shared" si="1"/>
        <v>4.7550130094722816</v>
      </c>
      <c r="M15" s="6">
        <f t="shared" si="2"/>
        <v>947.90073442307698</v>
      </c>
      <c r="O15" s="47" t="s">
        <v>7</v>
      </c>
      <c r="P15" s="48">
        <v>5.2</v>
      </c>
      <c r="Q15" s="49">
        <v>0.50125313283208017</v>
      </c>
      <c r="R15" s="48">
        <v>54.490838190000005</v>
      </c>
      <c r="S15" s="49">
        <v>4.7550130094722816</v>
      </c>
      <c r="T15" s="49">
        <v>947.90073442307698</v>
      </c>
    </row>
    <row r="16" spans="1:20" ht="18.95" customHeight="1" x14ac:dyDescent="0.25">
      <c r="A16" s="3" t="s">
        <v>8</v>
      </c>
      <c r="B16" s="5">
        <v>27.03407584</v>
      </c>
      <c r="C16" s="6">
        <v>2.9500915828252943</v>
      </c>
      <c r="D16" s="5">
        <v>59.7</v>
      </c>
      <c r="E16" s="6">
        <v>5.7547715442452283</v>
      </c>
      <c r="F16" s="6">
        <f>(Tabla3234[[#This Row],[Columna21]]*100/Tabla3234[[#This Row],[Columna2]])-100</f>
        <v>120.83240556596738</v>
      </c>
      <c r="G16" s="3"/>
      <c r="H16" s="3" t="s">
        <v>8</v>
      </c>
      <c r="I16" s="5">
        <v>59.7</v>
      </c>
      <c r="J16" s="6">
        <v>5.7547715442452283</v>
      </c>
      <c r="K16" s="5">
        <f>I42</f>
        <v>12.04257207</v>
      </c>
      <c r="L16" s="6">
        <f t="shared" si="1"/>
        <v>1.0508663247332137</v>
      </c>
      <c r="M16" s="6">
        <f t="shared" si="2"/>
        <v>-79.828187487437191</v>
      </c>
      <c r="O16" s="44" t="s">
        <v>8</v>
      </c>
      <c r="P16" s="45">
        <v>59.7</v>
      </c>
      <c r="Q16" s="46">
        <v>5.7547715442452283</v>
      </c>
      <c r="R16" s="45">
        <v>12.04257207</v>
      </c>
      <c r="S16" s="46">
        <v>1.0508663247332137</v>
      </c>
      <c r="T16" s="46">
        <v>-79.828187487437191</v>
      </c>
    </row>
    <row r="17" spans="1:20" ht="18.95" customHeight="1" x14ac:dyDescent="0.25">
      <c r="A17" s="14" t="s">
        <v>9</v>
      </c>
      <c r="B17" s="15">
        <v>28.818328659999999</v>
      </c>
      <c r="C17" s="16">
        <v>3.1447980435553493</v>
      </c>
      <c r="D17" s="15">
        <v>64.900000000000006</v>
      </c>
      <c r="E17" s="6">
        <v>6.2560246770773089</v>
      </c>
      <c r="F17" s="16">
        <f>(Tabla3234[[#This Row],[Columna21]]*100/Tabla3234[[#This Row],[Columna2]])-100</f>
        <v>125.2038998017313</v>
      </c>
      <c r="G17" s="3"/>
      <c r="H17" s="14" t="s">
        <v>9</v>
      </c>
      <c r="I17" s="15">
        <v>64.900000000000006</v>
      </c>
      <c r="J17" s="6">
        <v>6.2560246770773089</v>
      </c>
      <c r="K17" s="15">
        <f>K15+K16</f>
        <v>66.533410260000011</v>
      </c>
      <c r="L17" s="6">
        <f t="shared" si="1"/>
        <v>5.8058793342054953</v>
      </c>
      <c r="M17" s="16">
        <f t="shared" si="2"/>
        <v>2.5168108782742706</v>
      </c>
      <c r="O17" s="50" t="s">
        <v>9</v>
      </c>
      <c r="P17" s="51">
        <v>64.900000000000006</v>
      </c>
      <c r="Q17" s="49">
        <v>6.2560246770773089</v>
      </c>
      <c r="R17" s="51">
        <v>66.533410260000011</v>
      </c>
      <c r="S17" s="49">
        <v>5.8058793342054953</v>
      </c>
      <c r="T17" s="52">
        <v>2.5168108782742706</v>
      </c>
    </row>
    <row r="18" spans="1:20" ht="18.95" customHeight="1" x14ac:dyDescent="0.25">
      <c r="A18" s="7" t="s">
        <v>10</v>
      </c>
      <c r="B18" s="8">
        <v>878.53309939000007</v>
      </c>
      <c r="C18" s="9">
        <v>95.869861321801238</v>
      </c>
      <c r="D18" s="8">
        <v>980.3</v>
      </c>
      <c r="E18" s="17">
        <v>94.495855022170801</v>
      </c>
      <c r="F18" s="9">
        <f>(Tabla3234[[#This Row],[Columna21]]*100/Tabla3234[[#This Row],[Columna2]])-100</f>
        <v>11.583729819702938</v>
      </c>
      <c r="G18" s="3"/>
      <c r="H18" s="7" t="s">
        <v>10</v>
      </c>
      <c r="I18" s="8">
        <v>980.3</v>
      </c>
      <c r="J18" s="17">
        <v>94.495855022170801</v>
      </c>
      <c r="K18" s="8">
        <f>K14+K17</f>
        <v>1103.8210030299999</v>
      </c>
      <c r="L18" s="17">
        <f t="shared" si="1"/>
        <v>96.322306719437009</v>
      </c>
      <c r="M18" s="9">
        <f t="shared" si="2"/>
        <v>12.60032673977355</v>
      </c>
      <c r="O18" s="53" t="s">
        <v>10</v>
      </c>
      <c r="P18" s="54">
        <v>980.3</v>
      </c>
      <c r="Q18" s="55">
        <v>94.495855022170801</v>
      </c>
      <c r="R18" s="54">
        <v>1103.8210030299999</v>
      </c>
      <c r="S18" s="55">
        <v>96.322306719437009</v>
      </c>
      <c r="T18" s="56">
        <v>12.60032673977355</v>
      </c>
    </row>
    <row r="19" spans="1:20" ht="18.95" customHeight="1" x14ac:dyDescent="0.25">
      <c r="A19" s="3" t="s">
        <v>11</v>
      </c>
      <c r="B19" s="5">
        <v>3.4311466400000001</v>
      </c>
      <c r="C19" s="6">
        <v>0.37442363045850252</v>
      </c>
      <c r="D19" s="5">
        <v>18.7</v>
      </c>
      <c r="E19" s="6">
        <v>1.8025833815307497</v>
      </c>
      <c r="F19" s="6">
        <f>(Tabla3234[[#This Row],[Columna21]]*100/Tabla3234[[#This Row],[Columna2]])-100</f>
        <v>445.0073098595401</v>
      </c>
      <c r="G19" s="3"/>
      <c r="H19" s="3" t="s">
        <v>11</v>
      </c>
      <c r="I19" s="5">
        <v>18.7</v>
      </c>
      <c r="J19" s="6">
        <v>1.8025833815307497</v>
      </c>
      <c r="K19" s="5">
        <f>I42</f>
        <v>12.04257207</v>
      </c>
      <c r="L19" s="6">
        <f t="shared" si="1"/>
        <v>1.0508663247332137</v>
      </c>
      <c r="M19" s="6">
        <f t="shared" si="2"/>
        <v>-35.601218877005337</v>
      </c>
      <c r="O19" s="47" t="s">
        <v>11</v>
      </c>
      <c r="P19" s="48">
        <v>18.7</v>
      </c>
      <c r="Q19" s="49">
        <v>1.8025833815307497</v>
      </c>
      <c r="R19" s="48">
        <v>12.04257207</v>
      </c>
      <c r="S19" s="49">
        <v>1.0508663247332137</v>
      </c>
      <c r="T19" s="49">
        <v>-35.601218877005337</v>
      </c>
    </row>
    <row r="20" spans="1:20" ht="18.95" customHeight="1" x14ac:dyDescent="0.25">
      <c r="A20" s="3" t="s">
        <v>12</v>
      </c>
      <c r="B20" s="5">
        <v>34.416655409999997</v>
      </c>
      <c r="C20" s="6">
        <v>3.7557150477402681</v>
      </c>
      <c r="D20" s="5">
        <v>38.4</v>
      </c>
      <c r="E20" s="6">
        <v>3.7015615962984381</v>
      </c>
      <c r="F20" s="6">
        <f>(Tabla3234[[#This Row],[Columna21]]*100/Tabla3234[[#This Row],[Columna2]])-100</f>
        <v>11.573886371429964</v>
      </c>
      <c r="G20" s="3"/>
      <c r="H20" s="3" t="s">
        <v>12</v>
      </c>
      <c r="I20" s="5">
        <v>38.4</v>
      </c>
      <c r="J20" s="6">
        <v>3.7015615962984381</v>
      </c>
      <c r="K20" s="5">
        <f>I43</f>
        <v>30.102546999999998</v>
      </c>
      <c r="L20" s="6">
        <f t="shared" si="1"/>
        <v>2.6268269558297792</v>
      </c>
      <c r="M20" s="6">
        <f t="shared" si="2"/>
        <v>-21.607950520833327</v>
      </c>
      <c r="O20" s="44" t="s">
        <v>12</v>
      </c>
      <c r="P20" s="45">
        <v>38.4</v>
      </c>
      <c r="Q20" s="46">
        <v>3.7015615962984381</v>
      </c>
      <c r="R20" s="45">
        <v>30.102546999999998</v>
      </c>
      <c r="S20" s="46">
        <v>2.6268269558297792</v>
      </c>
      <c r="T20" s="46">
        <v>-21.607950520833327</v>
      </c>
    </row>
    <row r="21" spans="1:20" ht="18.95" customHeight="1" x14ac:dyDescent="0.25">
      <c r="A21" s="7" t="s">
        <v>13</v>
      </c>
      <c r="B21" s="8">
        <v>37.847802049999999</v>
      </c>
      <c r="C21" s="9">
        <v>4.1301386781987706</v>
      </c>
      <c r="D21" s="8">
        <v>57.1</v>
      </c>
      <c r="E21" s="17">
        <v>5.5041449778291875</v>
      </c>
      <c r="F21" s="9">
        <f>(Tabla3234[[#This Row],[Columna21]]*100/Tabla3234[[#This Row],[Columna2]])-100</f>
        <v>50.867413448649671</v>
      </c>
      <c r="G21" s="3"/>
      <c r="H21" s="7" t="s">
        <v>13</v>
      </c>
      <c r="I21" s="8">
        <v>57.1</v>
      </c>
      <c r="J21" s="17">
        <v>5.5041449778291875</v>
      </c>
      <c r="K21" s="8">
        <f>K19+K20</f>
        <v>42.14511907</v>
      </c>
      <c r="L21" s="17">
        <f t="shared" si="1"/>
        <v>3.6776932805629929</v>
      </c>
      <c r="M21" s="9">
        <f t="shared" si="2"/>
        <v>-26.190684640980734</v>
      </c>
      <c r="O21" s="57" t="s">
        <v>13</v>
      </c>
      <c r="P21" s="58">
        <v>57.1</v>
      </c>
      <c r="Q21" s="55">
        <v>5.5041449778291875</v>
      </c>
      <c r="R21" s="58">
        <v>42.14511907</v>
      </c>
      <c r="S21" s="55">
        <v>3.6776932805629929</v>
      </c>
      <c r="T21" s="59">
        <v>-26.190684640980734</v>
      </c>
    </row>
    <row r="22" spans="1:20" ht="18.95" customHeight="1" x14ac:dyDescent="0.25">
      <c r="A22" s="4" t="s">
        <v>14</v>
      </c>
      <c r="B22" s="12">
        <v>916.38090144000012</v>
      </c>
      <c r="C22" s="13">
        <v>100</v>
      </c>
      <c r="D22" s="12">
        <v>1037.4000000000001</v>
      </c>
      <c r="E22" s="18">
        <v>100</v>
      </c>
      <c r="F22" s="13">
        <f>(Tabla3234[[#This Row],[Columna21]]*100/Tabla3234[[#This Row],[Columna2]])-100</f>
        <v>13.206200431483325</v>
      </c>
      <c r="G22" s="3"/>
      <c r="H22" s="4" t="s">
        <v>14</v>
      </c>
      <c r="I22" s="12">
        <v>1037.4000000000001</v>
      </c>
      <c r="J22" s="18">
        <v>100</v>
      </c>
      <c r="K22" s="12">
        <f>K18+K21</f>
        <v>1145.9661220999999</v>
      </c>
      <c r="L22" s="18">
        <f t="shared" si="1"/>
        <v>100</v>
      </c>
      <c r="M22" s="13">
        <f t="shared" si="2"/>
        <v>10.46521323501058</v>
      </c>
      <c r="O22" s="60" t="s">
        <v>14</v>
      </c>
      <c r="P22" s="61">
        <v>1037.4000000000001</v>
      </c>
      <c r="Q22" s="62">
        <v>100</v>
      </c>
      <c r="R22" s="61">
        <v>1145.9661220999999</v>
      </c>
      <c r="S22" s="62">
        <v>100</v>
      </c>
      <c r="T22" s="63">
        <v>10.46521323501058</v>
      </c>
    </row>
    <row r="23" spans="1:20" ht="23.25" customHeight="1" x14ac:dyDescent="0.25">
      <c r="A23" s="66" t="s">
        <v>18</v>
      </c>
      <c r="B23" s="66"/>
      <c r="C23" s="66"/>
      <c r="D23" s="66"/>
      <c r="E23" s="66"/>
      <c r="F23" s="66"/>
      <c r="G23" s="3"/>
      <c r="H23" s="1"/>
    </row>
    <row r="26" spans="1:20" ht="23.25" x14ac:dyDescent="0.25">
      <c r="A26" s="70" t="s">
        <v>22</v>
      </c>
      <c r="B26" s="71"/>
      <c r="C26" s="71"/>
      <c r="D26" s="71"/>
    </row>
    <row r="27" spans="1:20" ht="20.25" x14ac:dyDescent="0.25">
      <c r="A27" s="67" t="s">
        <v>23</v>
      </c>
      <c r="B27" s="68"/>
      <c r="C27" s="68"/>
      <c r="D27" s="68"/>
    </row>
    <row r="28" spans="1:20" ht="20.25" x14ac:dyDescent="0.25">
      <c r="A28" s="72" t="s">
        <v>24</v>
      </c>
      <c r="B28" s="71"/>
      <c r="C28" s="71"/>
      <c r="D28" s="71"/>
    </row>
    <row r="29" spans="1:20" x14ac:dyDescent="0.25">
      <c r="A29" s="19"/>
      <c r="B29" s="19"/>
      <c r="C29" s="19"/>
      <c r="D29" s="19"/>
      <c r="F29" s="73" t="s">
        <v>48</v>
      </c>
      <c r="G29" s="73"/>
      <c r="H29" s="73"/>
      <c r="I29" s="73"/>
    </row>
    <row r="30" spans="1:20" ht="16.5" x14ac:dyDescent="0.25">
      <c r="A30" s="20"/>
      <c r="B30" s="21"/>
      <c r="C30" s="22"/>
      <c r="D30" s="23"/>
      <c r="F30" s="20"/>
      <c r="G30" s="21"/>
      <c r="H30" s="22"/>
      <c r="I30" s="23"/>
    </row>
    <row r="31" spans="1:20" x14ac:dyDescent="0.25">
      <c r="A31" s="74" t="s">
        <v>25</v>
      </c>
      <c r="B31" s="75" t="s">
        <v>26</v>
      </c>
      <c r="C31" s="24"/>
      <c r="D31" s="77" t="s">
        <v>27</v>
      </c>
      <c r="F31" s="74" t="s">
        <v>25</v>
      </c>
      <c r="G31" s="75" t="s">
        <v>26</v>
      </c>
      <c r="H31" s="24"/>
      <c r="I31" s="77" t="s">
        <v>27</v>
      </c>
    </row>
    <row r="32" spans="1:20" x14ac:dyDescent="0.25">
      <c r="A32" s="74"/>
      <c r="B32" s="76"/>
      <c r="C32" s="24"/>
      <c r="D32" s="78"/>
      <c r="F32" s="74"/>
      <c r="G32" s="76"/>
      <c r="H32" s="24"/>
      <c r="I32" s="78"/>
    </row>
    <row r="33" spans="1:9" x14ac:dyDescent="0.25">
      <c r="A33" s="74"/>
      <c r="B33" s="76"/>
      <c r="C33" s="24"/>
      <c r="D33" s="78"/>
      <c r="F33" s="74"/>
      <c r="G33" s="76"/>
      <c r="H33" s="24"/>
      <c r="I33" s="78"/>
    </row>
    <row r="34" spans="1:9" x14ac:dyDescent="0.25">
      <c r="A34" s="25"/>
      <c r="B34" s="26"/>
      <c r="C34" s="27"/>
      <c r="D34" s="28"/>
      <c r="F34" s="25"/>
      <c r="G34" s="26"/>
      <c r="H34" s="27"/>
      <c r="I34" s="28"/>
    </row>
    <row r="35" spans="1:9" x14ac:dyDescent="0.25">
      <c r="A35" s="29" t="s">
        <v>28</v>
      </c>
      <c r="B35" s="30" t="s">
        <v>29</v>
      </c>
      <c r="C35" s="31"/>
      <c r="D35" s="32">
        <v>53636.704550000002</v>
      </c>
      <c r="F35" s="29" t="s">
        <v>28</v>
      </c>
      <c r="G35" s="30" t="s">
        <v>29</v>
      </c>
      <c r="H35" s="31"/>
      <c r="I35" s="40">
        <f>D35/1000</f>
        <v>53.636704550000005</v>
      </c>
    </row>
    <row r="36" spans="1:9" x14ac:dyDescent="0.25">
      <c r="A36" s="29" t="s">
        <v>30</v>
      </c>
      <c r="B36" s="30" t="s">
        <v>31</v>
      </c>
      <c r="C36" s="31"/>
      <c r="D36" s="32">
        <v>43229.470580000001</v>
      </c>
      <c r="F36" s="29" t="s">
        <v>30</v>
      </c>
      <c r="G36" s="30" t="s">
        <v>31</v>
      </c>
      <c r="H36" s="31"/>
      <c r="I36" s="40">
        <f t="shared" ref="I36:I45" si="3">D36/1000</f>
        <v>43.229470580000005</v>
      </c>
    </row>
    <row r="37" spans="1:9" x14ac:dyDescent="0.25">
      <c r="A37" s="29" t="s">
        <v>32</v>
      </c>
      <c r="B37" s="30" t="s">
        <v>33</v>
      </c>
      <c r="C37" s="31"/>
      <c r="D37" s="33">
        <v>96178.010299999994</v>
      </c>
      <c r="F37" s="29" t="s">
        <v>32</v>
      </c>
      <c r="G37" s="30" t="s">
        <v>33</v>
      </c>
      <c r="H37" s="31"/>
      <c r="I37" s="40">
        <f t="shared" si="3"/>
        <v>96.178010299999997</v>
      </c>
    </row>
    <row r="38" spans="1:9" x14ac:dyDescent="0.25">
      <c r="A38" s="29" t="s">
        <v>34</v>
      </c>
      <c r="B38" s="30" t="s">
        <v>35</v>
      </c>
      <c r="C38" s="31"/>
      <c r="D38" s="32">
        <v>831319.31243000005</v>
      </c>
      <c r="F38" s="29" t="s">
        <v>34</v>
      </c>
      <c r="G38" s="30" t="s">
        <v>35</v>
      </c>
      <c r="H38" s="31"/>
      <c r="I38" s="40">
        <f t="shared" si="3"/>
        <v>831.31931243000008</v>
      </c>
    </row>
    <row r="39" spans="1:9" x14ac:dyDescent="0.25">
      <c r="A39" s="29" t="s">
        <v>36</v>
      </c>
      <c r="B39" s="30" t="s">
        <v>37</v>
      </c>
      <c r="C39" s="31"/>
      <c r="D39" s="32">
        <v>12924.09491</v>
      </c>
      <c r="F39" s="29" t="s">
        <v>36</v>
      </c>
      <c r="G39" s="30" t="s">
        <v>37</v>
      </c>
      <c r="H39" s="31"/>
      <c r="I39" s="40">
        <f t="shared" si="3"/>
        <v>12.924094909999999</v>
      </c>
    </row>
    <row r="40" spans="1:9" x14ac:dyDescent="0.25">
      <c r="A40" s="29" t="s">
        <v>38</v>
      </c>
      <c r="B40" s="30" t="s">
        <v>39</v>
      </c>
      <c r="C40" s="31"/>
      <c r="D40" s="32">
        <v>680</v>
      </c>
      <c r="F40" s="29" t="s">
        <v>38</v>
      </c>
      <c r="G40" s="30" t="s">
        <v>39</v>
      </c>
      <c r="H40" s="31"/>
      <c r="I40" s="40">
        <f t="shared" si="3"/>
        <v>0.68</v>
      </c>
    </row>
    <row r="41" spans="1:9" x14ac:dyDescent="0.25">
      <c r="A41" s="29" t="s">
        <v>40</v>
      </c>
      <c r="B41" s="30" t="s">
        <v>41</v>
      </c>
      <c r="C41" s="31"/>
      <c r="D41" s="32">
        <v>54490.838190000002</v>
      </c>
      <c r="F41" s="29" t="s">
        <v>40</v>
      </c>
      <c r="G41" s="30" t="s">
        <v>41</v>
      </c>
      <c r="H41" s="31"/>
      <c r="I41" s="40">
        <f t="shared" si="3"/>
        <v>54.490838190000005</v>
      </c>
    </row>
    <row r="42" spans="1:9" x14ac:dyDescent="0.25">
      <c r="A42" s="29" t="s">
        <v>42</v>
      </c>
      <c r="B42" s="30" t="s">
        <v>43</v>
      </c>
      <c r="C42" s="31"/>
      <c r="D42" s="32">
        <v>12042.57207</v>
      </c>
      <c r="F42" s="29" t="s">
        <v>42</v>
      </c>
      <c r="G42" s="30" t="s">
        <v>43</v>
      </c>
      <c r="H42" s="31"/>
      <c r="I42" s="40">
        <f t="shared" si="3"/>
        <v>12.04257207</v>
      </c>
    </row>
    <row r="43" spans="1:9" x14ac:dyDescent="0.25">
      <c r="A43" s="29" t="s">
        <v>44</v>
      </c>
      <c r="B43" s="30" t="s">
        <v>45</v>
      </c>
      <c r="C43" s="31"/>
      <c r="D43" s="32">
        <v>30102.546999999999</v>
      </c>
      <c r="F43" s="29" t="s">
        <v>44</v>
      </c>
      <c r="G43" s="30" t="s">
        <v>45</v>
      </c>
      <c r="H43" s="31"/>
      <c r="I43" s="40">
        <f t="shared" si="3"/>
        <v>30.102546999999998</v>
      </c>
    </row>
    <row r="44" spans="1:9" x14ac:dyDescent="0.25">
      <c r="A44" s="34"/>
      <c r="B44" s="35"/>
      <c r="C44" s="27"/>
      <c r="D44" s="36"/>
      <c r="F44" s="34"/>
      <c r="G44" s="35"/>
      <c r="H44" s="27"/>
      <c r="I44" s="40" t="s">
        <v>49</v>
      </c>
    </row>
    <row r="45" spans="1:9" ht="22.5" x14ac:dyDescent="0.25">
      <c r="A45" s="37"/>
      <c r="B45" s="38" t="s">
        <v>46</v>
      </c>
      <c r="C45" s="31"/>
      <c r="D45" s="39">
        <v>1134603.55003</v>
      </c>
      <c r="F45" s="37"/>
      <c r="G45" s="38" t="s">
        <v>46</v>
      </c>
      <c r="H45" s="31"/>
      <c r="I45" s="40">
        <f t="shared" si="3"/>
        <v>1134.60355003</v>
      </c>
    </row>
  </sheetData>
  <mergeCells count="24">
    <mergeCell ref="A28:D28"/>
    <mergeCell ref="F29:I29"/>
    <mergeCell ref="A31:A33"/>
    <mergeCell ref="B31:B33"/>
    <mergeCell ref="D31:D33"/>
    <mergeCell ref="F31:F33"/>
    <mergeCell ref="G31:G33"/>
    <mergeCell ref="I31:I33"/>
    <mergeCell ref="A27:D27"/>
    <mergeCell ref="O4:T5"/>
    <mergeCell ref="B7:B8"/>
    <mergeCell ref="C7:C8"/>
    <mergeCell ref="D7:D8"/>
    <mergeCell ref="E7:E8"/>
    <mergeCell ref="I7:I8"/>
    <mergeCell ref="J7:J8"/>
    <mergeCell ref="K7:K8"/>
    <mergeCell ref="L7:L8"/>
    <mergeCell ref="P7:P8"/>
    <mergeCell ref="Q7:Q8"/>
    <mergeCell ref="R7:R8"/>
    <mergeCell ref="S7:S8"/>
    <mergeCell ref="A23:F23"/>
    <mergeCell ref="A26:D26"/>
  </mergeCells>
  <pageMargins left="0.42" right="0.39370078740157483" top="0.74803149606299213" bottom="0.74803149606299213" header="0.31496062992125984" footer="0.31496062992125984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1.8.2-3</vt:lpstr>
      <vt:lpstr>Datos</vt:lpstr>
      <vt:lpstr>'1.8.2-3'!Área_de_impresión</vt:lpstr>
      <vt:lpstr>Datos!Área_de_impresión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2024-01-23T12:03:36Z</cp:lastPrinted>
  <dcterms:created xsi:type="dcterms:W3CDTF">2014-08-13T12:30:34Z</dcterms:created>
  <dcterms:modified xsi:type="dcterms:W3CDTF">2025-02-21T12:52:41Z</dcterms:modified>
</cp:coreProperties>
</file>